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13_ncr:1_{FF8D0511-FC1F-427D-97B9-A592DFBC6263}" xr6:coauthVersionLast="47" xr6:coauthVersionMax="47" xr10:uidLastSave="{00000000-0000-0000-0000-000000000000}"/>
  <bookViews>
    <workbookView xWindow="-110" yWindow="-110" windowWidth="19420" windowHeight="10420" xr2:uid="{FCFBC0F4-3976-4B55-AC58-CEC3728309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5" i="1" l="1"/>
  <c r="Z155" i="1"/>
  <c r="AB155" i="1"/>
  <c r="X149" i="1"/>
  <c r="Z149" i="1"/>
  <c r="AB149" i="1"/>
  <c r="X141" i="1"/>
  <c r="Z141" i="1"/>
  <c r="AB141" i="1"/>
  <c r="X135" i="1"/>
  <c r="Z135" i="1"/>
  <c r="AB135" i="1"/>
  <c r="X127" i="1"/>
  <c r="Z127" i="1"/>
  <c r="AB127" i="1"/>
  <c r="X120" i="1"/>
  <c r="Z120" i="1"/>
  <c r="AB120" i="1"/>
  <c r="X114" i="1"/>
  <c r="Z114" i="1"/>
  <c r="AB114" i="1"/>
  <c r="X107" i="1"/>
  <c r="Z107" i="1"/>
  <c r="AB107" i="1"/>
  <c r="X99" i="1"/>
  <c r="Z100" i="1"/>
  <c r="AB100" i="1"/>
  <c r="X96" i="1"/>
  <c r="Z96" i="1"/>
  <c r="AB96" i="1"/>
  <c r="X90" i="1"/>
  <c r="Z90" i="1"/>
  <c r="AB90" i="1"/>
  <c r="X81" i="1"/>
  <c r="Z81" i="1"/>
  <c r="AB81" i="1"/>
  <c r="X74" i="1"/>
  <c r="Z74" i="1"/>
  <c r="AB74" i="1"/>
  <c r="X68" i="1"/>
  <c r="Z68" i="1"/>
  <c r="AB68" i="1"/>
  <c r="X61" i="1"/>
  <c r="Z61" i="1"/>
  <c r="AB61" i="1"/>
  <c r="X54" i="1"/>
  <c r="Z54" i="1"/>
  <c r="AB54" i="1"/>
  <c r="X48" i="1"/>
  <c r="Z48" i="1"/>
  <c r="AB48" i="1"/>
  <c r="X42" i="1"/>
  <c r="Z42" i="1"/>
  <c r="AB42" i="1"/>
  <c r="X32" i="1"/>
  <c r="Z32" i="1"/>
  <c r="AB32" i="1"/>
  <c r="X25" i="1"/>
  <c r="Z25" i="1"/>
  <c r="AB25" i="1"/>
  <c r="X17" i="1"/>
  <c r="Z17" i="1"/>
  <c r="AB17" i="1"/>
  <c r="X11" i="1"/>
  <c r="Z11" i="1"/>
  <c r="AB11" i="1"/>
  <c r="X4" i="1"/>
  <c r="Z4" i="1"/>
  <c r="AB4" i="1"/>
  <c r="AL155" i="1"/>
  <c r="AL149" i="1"/>
  <c r="AL141" i="1"/>
  <c r="AL135" i="1"/>
  <c r="AL127" i="1"/>
  <c r="AL120" i="1"/>
  <c r="AL114" i="1"/>
  <c r="AL107" i="1"/>
  <c r="AL100" i="1"/>
  <c r="AL96" i="1"/>
  <c r="AL90" i="1"/>
  <c r="AL81" i="1"/>
  <c r="AL74" i="1"/>
  <c r="AL68" i="1"/>
  <c r="AL61" i="1"/>
  <c r="AL54" i="1"/>
  <c r="AL48" i="1"/>
  <c r="AL42" i="1"/>
  <c r="AL32" i="1"/>
  <c r="AL25" i="1"/>
  <c r="AL17" i="1"/>
  <c r="AL4" i="1"/>
  <c r="AL11" i="1"/>
  <c r="AJ4" i="1"/>
  <c r="AJ155" i="1"/>
  <c r="AJ149" i="1"/>
  <c r="AJ141" i="1"/>
  <c r="AJ135" i="1"/>
  <c r="AJ127" i="1"/>
  <c r="AJ120" i="1"/>
  <c r="AJ114" i="1"/>
  <c r="AJ107" i="1"/>
  <c r="AJ100" i="1"/>
  <c r="AJ96" i="1"/>
  <c r="AJ90" i="1"/>
  <c r="AJ81" i="1"/>
  <c r="AJ74" i="1"/>
  <c r="AJ68" i="1"/>
  <c r="AJ61" i="1"/>
  <c r="AJ54" i="1"/>
  <c r="AJ48" i="1"/>
  <c r="AJ42" i="1"/>
  <c r="AJ32" i="1"/>
  <c r="AJ17" i="1"/>
  <c r="AJ25" i="1"/>
  <c r="AJ1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2" i="1"/>
  <c r="P13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2" i="1"/>
  <c r="P18" i="1"/>
  <c r="P19" i="1"/>
  <c r="P20" i="1"/>
  <c r="P21" i="1"/>
  <c r="AF21" i="1" s="1"/>
  <c r="P22" i="1"/>
  <c r="P23" i="1"/>
  <c r="P24" i="1"/>
  <c r="AF24" i="1" s="1"/>
  <c r="P25" i="1"/>
  <c r="AF25" i="1" s="1"/>
  <c r="P26" i="1"/>
  <c r="P27" i="1"/>
  <c r="P28" i="1"/>
  <c r="P29" i="1"/>
  <c r="Y29" i="1" s="1"/>
  <c r="P30" i="1"/>
  <c r="P31" i="1"/>
  <c r="AF31" i="1" s="1"/>
  <c r="P32" i="1"/>
  <c r="P33" i="1"/>
  <c r="AF33" i="1" s="1"/>
  <c r="P34" i="1"/>
  <c r="P35" i="1"/>
  <c r="AF35" i="1" s="1"/>
  <c r="P36" i="1"/>
  <c r="P37" i="1"/>
  <c r="AF37" i="1" s="1"/>
  <c r="P38" i="1"/>
  <c r="P39" i="1"/>
  <c r="AF39" i="1" s="1"/>
  <c r="P40" i="1"/>
  <c r="P41" i="1"/>
  <c r="AF41" i="1" s="1"/>
  <c r="P42" i="1"/>
  <c r="P43" i="1"/>
  <c r="AF43" i="1" s="1"/>
  <c r="P44" i="1"/>
  <c r="P45" i="1"/>
  <c r="AF45" i="1" s="1"/>
  <c r="P46" i="1"/>
  <c r="P47" i="1"/>
  <c r="AF47" i="1" s="1"/>
  <c r="P48" i="1"/>
  <c r="P49" i="1"/>
  <c r="AF49" i="1" s="1"/>
  <c r="P50" i="1"/>
  <c r="P51" i="1"/>
  <c r="AF51" i="1" s="1"/>
  <c r="P52" i="1"/>
  <c r="P53" i="1"/>
  <c r="AF53" i="1" s="1"/>
  <c r="P54" i="1"/>
  <c r="P55" i="1"/>
  <c r="AF55" i="1" s="1"/>
  <c r="P56" i="1"/>
  <c r="P57" i="1"/>
  <c r="AF57" i="1" s="1"/>
  <c r="P58" i="1"/>
  <c r="P59" i="1"/>
  <c r="AF59" i="1" s="1"/>
  <c r="P60" i="1"/>
  <c r="P61" i="1"/>
  <c r="Y61" i="1" s="1"/>
  <c r="P62" i="1"/>
  <c r="P63" i="1"/>
  <c r="AF63" i="1" s="1"/>
  <c r="P64" i="1"/>
  <c r="P65" i="1"/>
  <c r="AF65" i="1" s="1"/>
  <c r="P66" i="1"/>
  <c r="P67" i="1"/>
  <c r="AF67" i="1" s="1"/>
  <c r="P68" i="1"/>
  <c r="P69" i="1"/>
  <c r="AF69" i="1" s="1"/>
  <c r="P70" i="1"/>
  <c r="AF70" i="1" s="1"/>
  <c r="P71" i="1"/>
  <c r="AF71" i="1" s="1"/>
  <c r="P72" i="1"/>
  <c r="P73" i="1"/>
  <c r="AF73" i="1" s="1"/>
  <c r="P74" i="1"/>
  <c r="P75" i="1"/>
  <c r="AF75" i="1" s="1"/>
  <c r="P76" i="1"/>
  <c r="P77" i="1"/>
  <c r="AF77" i="1" s="1"/>
  <c r="P78" i="1"/>
  <c r="P79" i="1"/>
  <c r="AF79" i="1" s="1"/>
  <c r="P80" i="1"/>
  <c r="P81" i="1"/>
  <c r="AF81" i="1" s="1"/>
  <c r="P82" i="1"/>
  <c r="P83" i="1"/>
  <c r="AF83" i="1" s="1"/>
  <c r="P84" i="1"/>
  <c r="P85" i="1"/>
  <c r="AF85" i="1" s="1"/>
  <c r="P86" i="1"/>
  <c r="AF86" i="1" s="1"/>
  <c r="P87" i="1"/>
  <c r="AF87" i="1" s="1"/>
  <c r="P88" i="1"/>
  <c r="P89" i="1"/>
  <c r="AF89" i="1" s="1"/>
  <c r="P90" i="1"/>
  <c r="P91" i="1"/>
  <c r="AF91" i="1" s="1"/>
  <c r="P92" i="1"/>
  <c r="P93" i="1"/>
  <c r="AF93" i="1" s="1"/>
  <c r="P94" i="1"/>
  <c r="P95" i="1"/>
  <c r="AF95" i="1" s="1"/>
  <c r="P96" i="1"/>
  <c r="P97" i="1"/>
  <c r="AF97" i="1" s="1"/>
  <c r="P98" i="1"/>
  <c r="P99" i="1"/>
  <c r="AF99" i="1" s="1"/>
  <c r="P100" i="1"/>
  <c r="P101" i="1"/>
  <c r="AF101" i="1" s="1"/>
  <c r="P102" i="1"/>
  <c r="AF102" i="1" s="1"/>
  <c r="P103" i="1"/>
  <c r="AF103" i="1" s="1"/>
  <c r="P104" i="1"/>
  <c r="P105" i="1"/>
  <c r="AF105" i="1" s="1"/>
  <c r="P106" i="1"/>
  <c r="P107" i="1"/>
  <c r="AF107" i="1" s="1"/>
  <c r="P108" i="1"/>
  <c r="P109" i="1"/>
  <c r="AF109" i="1" s="1"/>
  <c r="P110" i="1"/>
  <c r="P111" i="1"/>
  <c r="AF111" i="1" s="1"/>
  <c r="P112" i="1"/>
  <c r="AF112" i="1" s="1"/>
  <c r="P113" i="1"/>
  <c r="AF113" i="1" s="1"/>
  <c r="P114" i="1"/>
  <c r="P115" i="1"/>
  <c r="AF115" i="1" s="1"/>
  <c r="P116" i="1"/>
  <c r="AF116" i="1" s="1"/>
  <c r="P117" i="1"/>
  <c r="AF117" i="1" s="1"/>
  <c r="P118" i="1"/>
  <c r="P119" i="1"/>
  <c r="AF119" i="1" s="1"/>
  <c r="P120" i="1"/>
  <c r="AF120" i="1" s="1"/>
  <c r="P121" i="1"/>
  <c r="AF121" i="1" s="1"/>
  <c r="P122" i="1"/>
  <c r="P123" i="1"/>
  <c r="AF123" i="1" s="1"/>
  <c r="P124" i="1"/>
  <c r="AF124" i="1" s="1"/>
  <c r="P125" i="1"/>
  <c r="AF125" i="1" s="1"/>
  <c r="P126" i="1"/>
  <c r="P127" i="1"/>
  <c r="AF127" i="1" s="1"/>
  <c r="P128" i="1"/>
  <c r="AF128" i="1" s="1"/>
  <c r="P129" i="1"/>
  <c r="AF129" i="1" s="1"/>
  <c r="P130" i="1"/>
  <c r="AF131" i="1"/>
  <c r="P132" i="1"/>
  <c r="AF132" i="1" s="1"/>
  <c r="P133" i="1"/>
  <c r="AF133" i="1" s="1"/>
  <c r="P134" i="1"/>
  <c r="P135" i="1"/>
  <c r="AF135" i="1" s="1"/>
  <c r="P136" i="1"/>
  <c r="AF136" i="1" s="1"/>
  <c r="P137" i="1"/>
  <c r="AF137" i="1" s="1"/>
  <c r="P138" i="1"/>
  <c r="P139" i="1"/>
  <c r="AF139" i="1" s="1"/>
  <c r="P140" i="1"/>
  <c r="AF140" i="1" s="1"/>
  <c r="P141" i="1"/>
  <c r="AF141" i="1" s="1"/>
  <c r="P142" i="1"/>
  <c r="P143" i="1"/>
  <c r="AF143" i="1" s="1"/>
  <c r="P144" i="1"/>
  <c r="AF144" i="1" s="1"/>
  <c r="P145" i="1"/>
  <c r="AF145" i="1" s="1"/>
  <c r="P146" i="1"/>
  <c r="P147" i="1"/>
  <c r="AF147" i="1" s="1"/>
  <c r="P148" i="1"/>
  <c r="AF148" i="1" s="1"/>
  <c r="P149" i="1"/>
  <c r="AF149" i="1" s="1"/>
  <c r="P150" i="1"/>
  <c r="P151" i="1"/>
  <c r="AF151" i="1" s="1"/>
  <c r="P152" i="1"/>
  <c r="AF152" i="1" s="1"/>
  <c r="P153" i="1"/>
  <c r="AF153" i="1" s="1"/>
  <c r="P154" i="1"/>
  <c r="P155" i="1"/>
  <c r="AF155" i="1" s="1"/>
  <c r="P156" i="1"/>
  <c r="AF156" i="1" s="1"/>
  <c r="P157" i="1"/>
  <c r="AF157" i="1" s="1"/>
  <c r="P158" i="1"/>
  <c r="P3" i="1"/>
  <c r="P4" i="1"/>
  <c r="P5" i="1"/>
  <c r="AF5" i="1" s="1"/>
  <c r="P6" i="1"/>
  <c r="P7" i="1"/>
  <c r="P8" i="1"/>
  <c r="AF8" i="1" s="1"/>
  <c r="P9" i="1"/>
  <c r="P10" i="1"/>
  <c r="P11" i="1"/>
  <c r="P12" i="1"/>
  <c r="P13" i="1"/>
  <c r="AF13" i="1" s="1"/>
  <c r="P14" i="1"/>
  <c r="P15" i="1"/>
  <c r="P16" i="1"/>
  <c r="AF16" i="1" s="1"/>
  <c r="P17" i="1"/>
  <c r="P2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2" i="1"/>
  <c r="Y41" i="1" l="1"/>
  <c r="Y21" i="1"/>
  <c r="Y128" i="1"/>
  <c r="Y81" i="1"/>
  <c r="Y152" i="1"/>
  <c r="Y120" i="1"/>
  <c r="Y57" i="1"/>
  <c r="AF61" i="1"/>
  <c r="AI61" i="1" s="1"/>
  <c r="Y144" i="1"/>
  <c r="Y112" i="1"/>
  <c r="Y136" i="1"/>
  <c r="Y97" i="1"/>
  <c r="Y35" i="1"/>
  <c r="Y70" i="1"/>
  <c r="AI5" i="1"/>
  <c r="Y157" i="1"/>
  <c r="Y141" i="1"/>
  <c r="Y133" i="1"/>
  <c r="Y125" i="1"/>
  <c r="Y117" i="1"/>
  <c r="Y93" i="1"/>
  <c r="Y77" i="1"/>
  <c r="Y65" i="1"/>
  <c r="Y49" i="1"/>
  <c r="Y13" i="1"/>
  <c r="AF29" i="1"/>
  <c r="Y156" i="1"/>
  <c r="Y148" i="1"/>
  <c r="Y140" i="1"/>
  <c r="Y132" i="1"/>
  <c r="Y124" i="1"/>
  <c r="Y116" i="1"/>
  <c r="Y107" i="1"/>
  <c r="Y91" i="1"/>
  <c r="Y75" i="1"/>
  <c r="Y45" i="1"/>
  <c r="Y33" i="1"/>
  <c r="Y8" i="1"/>
  <c r="Y149" i="1"/>
  <c r="Y109" i="1"/>
  <c r="Y153" i="1"/>
  <c r="Y145" i="1"/>
  <c r="Y137" i="1"/>
  <c r="Y129" i="1"/>
  <c r="Y121" i="1"/>
  <c r="Y113" i="1"/>
  <c r="Y105" i="1"/>
  <c r="Y89" i="1"/>
  <c r="Y73" i="1"/>
  <c r="Y59" i="1"/>
  <c r="Y43" i="1"/>
  <c r="AI26" i="1"/>
  <c r="AF2" i="1"/>
  <c r="AI2" i="1" s="1"/>
  <c r="Y2" i="1"/>
  <c r="AF10" i="1"/>
  <c r="AI10" i="1" s="1"/>
  <c r="Y10" i="1"/>
  <c r="AF158" i="1"/>
  <c r="Y158" i="1"/>
  <c r="AF154" i="1"/>
  <c r="AI154" i="1" s="1"/>
  <c r="Y154" i="1"/>
  <c r="AF146" i="1"/>
  <c r="AI146" i="1" s="1"/>
  <c r="Y146" i="1"/>
  <c r="AF142" i="1"/>
  <c r="AI142" i="1" s="1"/>
  <c r="Y142" i="1"/>
  <c r="AF138" i="1"/>
  <c r="AI138" i="1" s="1"/>
  <c r="Y138" i="1"/>
  <c r="AF134" i="1"/>
  <c r="AI134" i="1" s="1"/>
  <c r="Y134" i="1"/>
  <c r="AF130" i="1"/>
  <c r="AI130" i="1" s="1"/>
  <c r="Y130" i="1"/>
  <c r="AF126" i="1"/>
  <c r="AI126" i="1" s="1"/>
  <c r="Y126" i="1"/>
  <c r="AF122" i="1"/>
  <c r="AI122" i="1" s="1"/>
  <c r="Y122" i="1"/>
  <c r="AF118" i="1"/>
  <c r="AI118" i="1" s="1"/>
  <c r="Y118" i="1"/>
  <c r="AF114" i="1"/>
  <c r="AI114" i="1" s="1"/>
  <c r="Y114" i="1"/>
  <c r="AF110" i="1"/>
  <c r="AI110" i="1" s="1"/>
  <c r="Y110" i="1"/>
  <c r="AF106" i="1"/>
  <c r="AI106" i="1" s="1"/>
  <c r="Y106" i="1"/>
  <c r="AF98" i="1"/>
  <c r="AI98" i="1" s="1"/>
  <c r="Y98" i="1"/>
  <c r="AF94" i="1"/>
  <c r="AI94" i="1" s="1"/>
  <c r="Y94" i="1"/>
  <c r="AF90" i="1"/>
  <c r="AI90" i="1" s="1"/>
  <c r="Y90" i="1"/>
  <c r="AF82" i="1"/>
  <c r="Y82" i="1"/>
  <c r="AF78" i="1"/>
  <c r="AI78" i="1" s="1"/>
  <c r="Y78" i="1"/>
  <c r="AF66" i="1"/>
  <c r="Y66" i="1"/>
  <c r="AF62" i="1"/>
  <c r="AI62" i="1" s="1"/>
  <c r="Y62" i="1"/>
  <c r="AF58" i="1"/>
  <c r="AI58" i="1" s="1"/>
  <c r="Y58" i="1"/>
  <c r="AF54" i="1"/>
  <c r="AI54" i="1" s="1"/>
  <c r="Y54" i="1"/>
  <c r="AF50" i="1"/>
  <c r="AI50" i="1" s="1"/>
  <c r="Y50" i="1"/>
  <c r="AF46" i="1"/>
  <c r="AI46" i="1" s="1"/>
  <c r="Y46" i="1"/>
  <c r="AF42" i="1"/>
  <c r="AI42" i="1" s="1"/>
  <c r="Y42" i="1"/>
  <c r="AF38" i="1"/>
  <c r="AI38" i="1" s="1"/>
  <c r="Y38" i="1"/>
  <c r="AF34" i="1"/>
  <c r="AI34" i="1" s="1"/>
  <c r="Y34" i="1"/>
  <c r="AF30" i="1"/>
  <c r="AI30" i="1" s="1"/>
  <c r="Y30" i="1"/>
  <c r="AF26" i="1"/>
  <c r="Y26" i="1"/>
  <c r="AF22" i="1"/>
  <c r="AI22" i="1" s="1"/>
  <c r="Y22" i="1"/>
  <c r="AF18" i="1"/>
  <c r="AI18" i="1" s="1"/>
  <c r="Y18" i="1"/>
  <c r="Y102" i="1"/>
  <c r="AF14" i="1"/>
  <c r="AI14" i="1" s="1"/>
  <c r="Y14" i="1"/>
  <c r="AF6" i="1"/>
  <c r="AI6" i="1" s="1"/>
  <c r="Y6" i="1"/>
  <c r="AF150" i="1"/>
  <c r="AI150" i="1" s="1"/>
  <c r="Y150" i="1"/>
  <c r="AF74" i="1"/>
  <c r="AI74" i="1" s="1"/>
  <c r="Y74" i="1"/>
  <c r="Y86" i="1"/>
  <c r="AI158" i="1"/>
  <c r="AI86" i="1"/>
  <c r="AF17" i="1"/>
  <c r="AI17" i="1" s="1"/>
  <c r="Y17" i="1"/>
  <c r="Y9" i="1"/>
  <c r="AF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1" i="1"/>
  <c r="Y95" i="1"/>
  <c r="Y85" i="1"/>
  <c r="Y79" i="1"/>
  <c r="Y69" i="1"/>
  <c r="Y63" i="1"/>
  <c r="Y53" i="1"/>
  <c r="Y47" i="1"/>
  <c r="Y37" i="1"/>
  <c r="Y31" i="1"/>
  <c r="Y25" i="1"/>
  <c r="Y16" i="1"/>
  <c r="Y5" i="1"/>
  <c r="AI66" i="1"/>
  <c r="AF12" i="1"/>
  <c r="AI12" i="1" s="1"/>
  <c r="Y12" i="1"/>
  <c r="AF4" i="1"/>
  <c r="AI4" i="1" s="1"/>
  <c r="Y4" i="1"/>
  <c r="AF108" i="1"/>
  <c r="AI108" i="1" s="1"/>
  <c r="Y108" i="1"/>
  <c r="AF104" i="1"/>
  <c r="AI104" i="1" s="1"/>
  <c r="Y104" i="1"/>
  <c r="AF100" i="1"/>
  <c r="AI100" i="1" s="1"/>
  <c r="Y100" i="1"/>
  <c r="AF96" i="1"/>
  <c r="AI96" i="1" s="1"/>
  <c r="Y96" i="1"/>
  <c r="AF92" i="1"/>
  <c r="AI92" i="1" s="1"/>
  <c r="Y92" i="1"/>
  <c r="AF88" i="1"/>
  <c r="AI88" i="1" s="1"/>
  <c r="Y88" i="1"/>
  <c r="AF84" i="1"/>
  <c r="AI84" i="1" s="1"/>
  <c r="Y84" i="1"/>
  <c r="AF80" i="1"/>
  <c r="AI80" i="1" s="1"/>
  <c r="Y80" i="1"/>
  <c r="AF76" i="1"/>
  <c r="AI76" i="1" s="1"/>
  <c r="Y76" i="1"/>
  <c r="AF72" i="1"/>
  <c r="AI72" i="1" s="1"/>
  <c r="Y72" i="1"/>
  <c r="AF68" i="1"/>
  <c r="AI68" i="1" s="1"/>
  <c r="Y68" i="1"/>
  <c r="AF64" i="1"/>
  <c r="AI64" i="1" s="1"/>
  <c r="Y64" i="1"/>
  <c r="AF60" i="1"/>
  <c r="AI60" i="1" s="1"/>
  <c r="Y60" i="1"/>
  <c r="AF56" i="1"/>
  <c r="AI56" i="1" s="1"/>
  <c r="Y56" i="1"/>
  <c r="AF52" i="1"/>
  <c r="AI52" i="1" s="1"/>
  <c r="Y52" i="1"/>
  <c r="AF48" i="1"/>
  <c r="AI48" i="1" s="1"/>
  <c r="Y48" i="1"/>
  <c r="AF44" i="1"/>
  <c r="AI44" i="1" s="1"/>
  <c r="Y44" i="1"/>
  <c r="AF40" i="1"/>
  <c r="AI40" i="1" s="1"/>
  <c r="Y40" i="1"/>
  <c r="AF36" i="1"/>
  <c r="AI36" i="1" s="1"/>
  <c r="Y36" i="1"/>
  <c r="AF32" i="1"/>
  <c r="AI32" i="1" s="1"/>
  <c r="Y32" i="1"/>
  <c r="AF28" i="1"/>
  <c r="AI28" i="1" s="1"/>
  <c r="Y28" i="1"/>
  <c r="AF20" i="1"/>
  <c r="AI20" i="1" s="1"/>
  <c r="Y20" i="1"/>
  <c r="Y99" i="1"/>
  <c r="Y83" i="1"/>
  <c r="Y67" i="1"/>
  <c r="Y51" i="1"/>
  <c r="Y24" i="1"/>
  <c r="AI156" i="1"/>
  <c r="AI152" i="1"/>
  <c r="AI148" i="1"/>
  <c r="AI144" i="1"/>
  <c r="AI140" i="1"/>
  <c r="AI136" i="1"/>
  <c r="AI132" i="1"/>
  <c r="AI128" i="1"/>
  <c r="AI124" i="1"/>
  <c r="AI120" i="1"/>
  <c r="AI116" i="1"/>
  <c r="AI112" i="1"/>
  <c r="AI24" i="1"/>
  <c r="AI16" i="1"/>
  <c r="AI8" i="1"/>
  <c r="AI102" i="1"/>
  <c r="AI82" i="1"/>
  <c r="AI70" i="1"/>
  <c r="AF15" i="1"/>
  <c r="AI15" i="1" s="1"/>
  <c r="Y15" i="1"/>
  <c r="AF11" i="1"/>
  <c r="AI11" i="1" s="1"/>
  <c r="Y11" i="1"/>
  <c r="AF7" i="1"/>
  <c r="AI7" i="1" s="1"/>
  <c r="Y7" i="1"/>
  <c r="AF3" i="1"/>
  <c r="AI3" i="1" s="1"/>
  <c r="Y3" i="1"/>
  <c r="AF27" i="1"/>
  <c r="AI27" i="1" s="1"/>
  <c r="Y27" i="1"/>
  <c r="AF23" i="1"/>
  <c r="AI23" i="1" s="1"/>
  <c r="Y23" i="1"/>
  <c r="AF19" i="1"/>
  <c r="AI19" i="1" s="1"/>
  <c r="Y19" i="1"/>
  <c r="Y103" i="1"/>
  <c r="Y87" i="1"/>
  <c r="Y71" i="1"/>
  <c r="Y55" i="1"/>
  <c r="Y3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81" i="1"/>
  <c r="AI77" i="1"/>
  <c r="AI73" i="1"/>
  <c r="AI69" i="1"/>
  <c r="AI65" i="1"/>
  <c r="AI57" i="1"/>
  <c r="AI53" i="1"/>
  <c r="AI49" i="1"/>
  <c r="AI45" i="1"/>
  <c r="AI41" i="1"/>
  <c r="AI37" i="1"/>
  <c r="AI33" i="1"/>
  <c r="AI29" i="1"/>
  <c r="AI25" i="1"/>
  <c r="AI21" i="1"/>
  <c r="AI13" i="1"/>
  <c r="AI9" i="1"/>
</calcChain>
</file>

<file path=xl/sharedStrings.xml><?xml version="1.0" encoding="utf-8"?>
<sst xmlns="http://schemas.openxmlformats.org/spreadsheetml/2006/main" count="193" uniqueCount="59">
  <si>
    <t>Empresa</t>
  </si>
  <si>
    <t>Anos</t>
  </si>
  <si>
    <t>Acciona</t>
  </si>
  <si>
    <t>Activo no corriente</t>
  </si>
  <si>
    <t>Patrimonio Neto</t>
  </si>
  <si>
    <t>Resultados ejercicio</t>
  </si>
  <si>
    <t>Reservas</t>
  </si>
  <si>
    <t>Activo corriente</t>
  </si>
  <si>
    <t>Total activo</t>
  </si>
  <si>
    <t>Pasivo corriente</t>
  </si>
  <si>
    <t>Resultado explotación</t>
  </si>
  <si>
    <t>Inmovilizado</t>
  </si>
  <si>
    <t>Pasivo no corriente</t>
  </si>
  <si>
    <t>Acerinox</t>
  </si>
  <si>
    <t>Inversiones grupo</t>
  </si>
  <si>
    <t>Ganancias y pérdidas</t>
  </si>
  <si>
    <t>ACS</t>
  </si>
  <si>
    <t>AENA</t>
  </si>
  <si>
    <t>AMADEUS</t>
  </si>
  <si>
    <t>CELLNEX</t>
  </si>
  <si>
    <t>ENAGAS</t>
  </si>
  <si>
    <t>ENDESA</t>
  </si>
  <si>
    <t>FLUIDRA</t>
  </si>
  <si>
    <t>GRIFOLS</t>
  </si>
  <si>
    <t>IAG</t>
  </si>
  <si>
    <t>IBERDROLA</t>
  </si>
  <si>
    <t>INDITEX</t>
  </si>
  <si>
    <t>INDRA</t>
  </si>
  <si>
    <t>MAPFRE</t>
  </si>
  <si>
    <t>NATURGY</t>
  </si>
  <si>
    <t>PHARMA MAR</t>
  </si>
  <si>
    <t>REPSOL</t>
  </si>
  <si>
    <t>ROVI</t>
  </si>
  <si>
    <t>SACYR</t>
  </si>
  <si>
    <t>SIEMENS GAMESA</t>
  </si>
  <si>
    <t>SOLARIA</t>
  </si>
  <si>
    <t>TELEFONICA</t>
  </si>
  <si>
    <t>ROE</t>
  </si>
  <si>
    <t>INMOVILIZADO OK</t>
  </si>
  <si>
    <t>ROI</t>
  </si>
  <si>
    <t>Pasivo total</t>
  </si>
  <si>
    <t>A</t>
  </si>
  <si>
    <t>B</t>
  </si>
  <si>
    <t>C</t>
  </si>
  <si>
    <t>D</t>
  </si>
  <si>
    <t>E</t>
  </si>
  <si>
    <t>ALTMAN</t>
  </si>
  <si>
    <t>SOLVENCIA Activo pasivo</t>
  </si>
  <si>
    <t>Ratio de solvencia patrimonio neto</t>
  </si>
  <si>
    <t>Ratio Beaver ( Explotación / pasivo) https://www.is-lm.com/sabes-que-es-el-ratio-de-beaver/</t>
  </si>
  <si>
    <t>Ventas</t>
  </si>
  <si>
    <t>ebitda</t>
  </si>
  <si>
    <t>ebitda 5 años</t>
  </si>
  <si>
    <t>ROE oficial ( de sus informes)</t>
  </si>
  <si>
    <t>Media ALTMAN</t>
  </si>
  <si>
    <t>Medio solvencia</t>
  </si>
  <si>
    <t>Inmov medi</t>
  </si>
  <si>
    <t>medsolvencia act pa</t>
  </si>
  <si>
    <t>Med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</si>
</sst>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2185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2B344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Ff1"/>
    </font>
    <font>
      <sz val="11"/>
      <color rgb="FF000000"/>
      <name val="Calibri"/>
      <family val="2"/>
    </font>
    <font>
      <sz val="11"/>
      <color rgb="FF58585A"/>
      <name val="Calibri"/>
      <family val="2"/>
    </font>
    <font>
      <sz val="11"/>
      <color rgb="FF000000"/>
      <name val="ArialMT"/>
    </font>
    <font>
      <sz val="11"/>
      <color rgb="FF555555"/>
      <name val="Arial"/>
      <family val="2"/>
    </font>
    <font>
      <sz val="11"/>
      <color rgb="FF181715"/>
      <name val="Arial"/>
      <family val="2"/>
    </font>
    <font>
      <b/>
      <sz val="11"/>
      <color rgb="FFBDC1C6"/>
      <name val="Arial"/>
      <family val="2"/>
    </font>
    <font>
      <sz val="11"/>
      <color theme="1"/>
      <name val="Calibri Light"/>
      <family val="2"/>
      <scheme val="major"/>
    </font>
    <font>
      <sz val="11"/>
      <color rgb="FF555555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vertical="center" wrapText="1"/>
    </xf>
    <xf numFmtId="3" fontId="0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vertical="center" wrapText="1"/>
    </xf>
    <xf numFmtId="0" fontId="1" fillId="0" borderId="0" xfId="0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/>
    <xf numFmtId="4" fontId="1" fillId="0" borderId="0" xfId="0" applyNumberFormat="1" applyFont="1"/>
    <xf numFmtId="3" fontId="7" fillId="0" borderId="0" xfId="0" applyNumberFormat="1" applyFont="1"/>
    <xf numFmtId="0" fontId="0" fillId="0" borderId="0" xfId="0" applyFont="1"/>
    <xf numFmtId="3" fontId="8" fillId="0" borderId="0" xfId="0" applyNumberFormat="1" applyFont="1"/>
    <xf numFmtId="4" fontId="9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0" fontId="0" fillId="0" borderId="0" xfId="1" applyNumberFormat="1" applyFont="1"/>
    <xf numFmtId="0" fontId="11" fillId="0" borderId="0" xfId="0" applyFont="1"/>
    <xf numFmtId="4" fontId="0" fillId="0" borderId="0" xfId="0" applyNumberFormat="1" applyFont="1"/>
    <xf numFmtId="4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0" fontId="0" fillId="0" borderId="0" xfId="0" applyNumberFormat="1" applyFont="1"/>
    <xf numFmtId="4" fontId="13" fillId="0" borderId="0" xfId="0" applyNumberFormat="1" applyFont="1"/>
    <xf numFmtId="3" fontId="12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0022-36DF-499A-BA52-374B2CFC884E}">
  <dimension ref="A1:AN165"/>
  <sheetViews>
    <sheetView tabSelected="1" topLeftCell="P136" zoomScale="80" zoomScaleNormal="80" zoomScaleSheetLayoutView="70" workbookViewId="0">
      <selection activeCell="X155" sqref="X155"/>
    </sheetView>
  </sheetViews>
  <sheetFormatPr baseColWidth="10" defaultRowHeight="14.5"/>
  <cols>
    <col min="2" max="2" width="12.1796875" customWidth="1"/>
    <col min="3" max="3" width="18.36328125" customWidth="1"/>
    <col min="4" max="4" width="14.1796875" customWidth="1"/>
    <col min="5" max="5" width="15.81640625" customWidth="1"/>
    <col min="6" max="6" width="11.81640625" customWidth="1"/>
    <col min="7" max="7" width="15.81640625" customWidth="1"/>
    <col min="8" max="8" width="16.81640625" customWidth="1"/>
    <col min="9" max="9" width="14.6328125" customWidth="1"/>
    <col min="10" max="10" width="12" customWidth="1"/>
    <col min="11" max="11" width="11.6328125" customWidth="1"/>
    <col min="12" max="12" width="14.1796875" customWidth="1"/>
    <col min="13" max="13" width="15.1796875" customWidth="1"/>
    <col min="14" max="14" width="15.81640625" customWidth="1"/>
    <col min="15" max="15" width="4.81640625" customWidth="1"/>
    <col min="16" max="16" width="20.36328125" customWidth="1"/>
    <col min="17" max="17" width="3.36328125" customWidth="1"/>
    <col min="18" max="19" width="10.90625" customWidth="1"/>
    <col min="20" max="20" width="17.1796875" customWidth="1"/>
    <col min="21" max="21" width="27.453125" customWidth="1"/>
    <col min="22" max="22" width="10.90625" customWidth="1"/>
    <col min="23" max="23" width="18.36328125" customWidth="1"/>
    <col min="24" max="25" width="10.90625" customWidth="1"/>
    <col min="26" max="26" width="10.81640625" customWidth="1"/>
    <col min="27" max="28" width="10.90625" customWidth="1"/>
    <col min="29" max="33" width="10.90625" style="33" hidden="1" customWidth="1"/>
    <col min="34" max="34" width="8.90625" style="33" hidden="1" customWidth="1"/>
    <col min="36" max="36" width="12.54296875" customWidth="1"/>
  </cols>
  <sheetData>
    <row r="1" spans="1:40">
      <c r="A1" t="s">
        <v>1</v>
      </c>
      <c r="B1" t="s">
        <v>0</v>
      </c>
      <c r="C1" t="s">
        <v>3</v>
      </c>
      <c r="D1" t="s">
        <v>11</v>
      </c>
      <c r="E1" t="s">
        <v>14</v>
      </c>
      <c r="F1" t="s">
        <v>7</v>
      </c>
      <c r="G1" t="s">
        <v>8</v>
      </c>
      <c r="H1" t="s">
        <v>4</v>
      </c>
      <c r="I1" t="s">
        <v>6</v>
      </c>
      <c r="J1" t="s">
        <v>5</v>
      </c>
      <c r="K1" t="s">
        <v>12</v>
      </c>
      <c r="L1" t="s">
        <v>9</v>
      </c>
      <c r="M1" t="s">
        <v>10</v>
      </c>
      <c r="N1" t="s">
        <v>15</v>
      </c>
      <c r="P1" t="s">
        <v>40</v>
      </c>
      <c r="R1" t="s">
        <v>37</v>
      </c>
      <c r="S1" s="17" t="s">
        <v>53</v>
      </c>
      <c r="T1" s="17" t="s">
        <v>50</v>
      </c>
      <c r="U1" s="17" t="s">
        <v>51</v>
      </c>
      <c r="V1" t="s">
        <v>52</v>
      </c>
      <c r="W1" t="s">
        <v>38</v>
      </c>
      <c r="X1" t="s">
        <v>56</v>
      </c>
      <c r="Y1" t="s">
        <v>47</v>
      </c>
      <c r="Z1" t="s">
        <v>57</v>
      </c>
      <c r="AA1" t="s">
        <v>39</v>
      </c>
      <c r="AB1" t="s">
        <v>58</v>
      </c>
      <c r="AC1" s="33" t="s">
        <v>41</v>
      </c>
      <c r="AD1" s="33" t="s">
        <v>42</v>
      </c>
      <c r="AE1" s="33" t="s">
        <v>43</v>
      </c>
      <c r="AF1" s="33" t="s">
        <v>44</v>
      </c>
      <c r="AG1" s="33" t="s">
        <v>45</v>
      </c>
      <c r="AI1" t="s">
        <v>46</v>
      </c>
      <c r="AJ1" t="s">
        <v>54</v>
      </c>
      <c r="AK1" t="s">
        <v>48</v>
      </c>
      <c r="AM1" t="s">
        <v>55</v>
      </c>
      <c r="AN1" t="s">
        <v>49</v>
      </c>
    </row>
    <row r="2" spans="1:40">
      <c r="A2">
        <v>2015</v>
      </c>
      <c r="B2" t="s">
        <v>2</v>
      </c>
      <c r="C2" s="1">
        <v>2078956</v>
      </c>
      <c r="D2" s="1">
        <v>7885</v>
      </c>
      <c r="E2" s="1">
        <v>1809342</v>
      </c>
      <c r="F2" s="1">
        <v>3183563</v>
      </c>
      <c r="G2" s="1">
        <v>5262519</v>
      </c>
      <c r="H2" s="1">
        <v>3144403</v>
      </c>
      <c r="I2" s="1">
        <v>2756010</v>
      </c>
      <c r="J2" s="1">
        <v>180550</v>
      </c>
      <c r="K2" s="1">
        <v>1024087</v>
      </c>
      <c r="L2" s="1">
        <v>1094029</v>
      </c>
      <c r="M2" s="1">
        <v>208005</v>
      </c>
      <c r="N2" s="1">
        <v>-31224</v>
      </c>
      <c r="P2" s="1">
        <f>K2+L2</f>
        <v>2118116</v>
      </c>
      <c r="R2">
        <f>N2/I2</f>
        <v>-1.1329421881633231E-2</v>
      </c>
      <c r="S2" s="23">
        <v>5.93</v>
      </c>
      <c r="T2" s="4">
        <v>6544000</v>
      </c>
      <c r="U2" s="4">
        <v>1174000</v>
      </c>
      <c r="V2" s="32">
        <v>7.26</v>
      </c>
      <c r="W2" s="1">
        <f t="shared" ref="W2:W33" si="0">I2-D2</f>
        <v>2748125</v>
      </c>
      <c r="Y2">
        <f t="shared" ref="Y2:Y33" si="1">G2/P2</f>
        <v>2.4845282316926931</v>
      </c>
      <c r="AA2">
        <f t="shared" ref="AA2:AA33" si="2">M2/G2</f>
        <v>3.9525748030553427E-2</v>
      </c>
      <c r="AC2" s="33">
        <f t="shared" ref="AC2:AC33" si="3">C2/G2</f>
        <v>0.39504959507034559</v>
      </c>
      <c r="AD2" s="33">
        <f t="shared" ref="AD2:AD33" si="4">N2/G2</f>
        <v>-5.9332802408884411E-3</v>
      </c>
      <c r="AE2" s="33">
        <f>U2/G2</f>
        <v>0.22308708054070683</v>
      </c>
      <c r="AF2" s="33">
        <f t="shared" ref="AF2:AF33" si="5">H2/P2</f>
        <v>1.4845282316926929</v>
      </c>
      <c r="AG2" s="33">
        <f>T2/G2</f>
        <v>1.2435109497941954</v>
      </c>
      <c r="AI2">
        <f>1.2*AC2+AD2*1.4+3.3*AE2+AF2*0.6+AG2</f>
        <v>3.3361681763413147</v>
      </c>
      <c r="AK2">
        <f t="shared" ref="AK2:AK33" si="6">H2/G2</f>
        <v>0.59750910162984683</v>
      </c>
    </row>
    <row r="3" spans="1:40">
      <c r="A3">
        <v>2016</v>
      </c>
      <c r="B3" t="s">
        <v>2</v>
      </c>
      <c r="C3" s="1">
        <v>5667121</v>
      </c>
      <c r="D3" s="1">
        <v>6295</v>
      </c>
      <c r="E3" s="1">
        <v>5416742</v>
      </c>
      <c r="F3" s="1">
        <v>121271</v>
      </c>
      <c r="G3" s="1">
        <v>5788392</v>
      </c>
      <c r="H3" s="1">
        <v>3657425</v>
      </c>
      <c r="I3" s="1">
        <v>3057145</v>
      </c>
      <c r="J3" s="1">
        <v>386602</v>
      </c>
      <c r="K3" s="1">
        <v>915780</v>
      </c>
      <c r="L3" s="1">
        <v>1215187</v>
      </c>
      <c r="M3" s="1">
        <v>448288</v>
      </c>
      <c r="N3" s="1">
        <v>305062</v>
      </c>
      <c r="P3" s="1">
        <f t="shared" ref="P3:P66" si="7">K3+L3</f>
        <v>2130967</v>
      </c>
      <c r="R3">
        <f t="shared" ref="R3:R66" si="8">N3/I3</f>
        <v>9.9786565570164326E-2</v>
      </c>
      <c r="S3" s="23">
        <v>3.81</v>
      </c>
      <c r="T3" s="4">
        <v>5977000</v>
      </c>
      <c r="U3" s="4">
        <v>1192000</v>
      </c>
      <c r="V3" s="31"/>
      <c r="W3" s="1">
        <f t="shared" si="0"/>
        <v>3050850</v>
      </c>
      <c r="Y3">
        <f t="shared" si="1"/>
        <v>2.7163217450105983</v>
      </c>
      <c r="AA3">
        <f t="shared" si="2"/>
        <v>7.7446033371616846E-2</v>
      </c>
      <c r="AC3" s="33">
        <f t="shared" si="3"/>
        <v>0.97904927655210638</v>
      </c>
      <c r="AD3" s="33">
        <f t="shared" si="4"/>
        <v>5.2702373992639058E-2</v>
      </c>
      <c r="AE3" s="33">
        <f t="shared" ref="AE3:AE66" si="9">U3/G3</f>
        <v>0.20592938418821669</v>
      </c>
      <c r="AF3" s="33">
        <f t="shared" si="5"/>
        <v>1.7163217450105985</v>
      </c>
      <c r="AG3" s="33">
        <f t="shared" ref="AG3:AG66" si="10">T3/G3</f>
        <v>1.0325838332994726</v>
      </c>
      <c r="AI3">
        <f t="shared" ref="AI3:AI66" si="11">1.2*AC3+AD3*1.4+3.3*AE3+AF3*0.6+AG3</f>
        <v>3.9905863035791693</v>
      </c>
      <c r="AK3">
        <f t="shared" si="6"/>
        <v>0.63185509896358094</v>
      </c>
    </row>
    <row r="4" spans="1:40">
      <c r="A4">
        <v>2017</v>
      </c>
      <c r="B4" t="s">
        <v>2</v>
      </c>
      <c r="C4" s="1">
        <v>5790338</v>
      </c>
      <c r="D4" s="1">
        <v>6712</v>
      </c>
      <c r="E4" s="1">
        <v>5563584</v>
      </c>
      <c r="F4" s="1">
        <v>197295</v>
      </c>
      <c r="G4" s="1">
        <v>5987633</v>
      </c>
      <c r="H4" s="1">
        <v>3659413</v>
      </c>
      <c r="I4" s="1">
        <v>3225986</v>
      </c>
      <c r="J4" s="1">
        <v>209202</v>
      </c>
      <c r="K4" s="1">
        <v>636638</v>
      </c>
      <c r="L4" s="1">
        <v>1691582</v>
      </c>
      <c r="M4" s="1">
        <v>265585</v>
      </c>
      <c r="N4" s="1">
        <v>-55539</v>
      </c>
      <c r="P4" s="1">
        <f t="shared" si="7"/>
        <v>2328220</v>
      </c>
      <c r="R4">
        <f t="shared" si="8"/>
        <v>-1.7216131750106788E-2</v>
      </c>
      <c r="S4" s="17">
        <v>5.85</v>
      </c>
      <c r="T4" s="4">
        <v>7254000</v>
      </c>
      <c r="U4" s="4">
        <v>1275000</v>
      </c>
      <c r="V4" s="31"/>
      <c r="W4" s="1">
        <f t="shared" si="0"/>
        <v>3219274</v>
      </c>
      <c r="X4">
        <f>(W2+W3+W4+W5+W6)/6</f>
        <v>2583142.1666666665</v>
      </c>
      <c r="Y4">
        <f t="shared" si="1"/>
        <v>2.5717642662634974</v>
      </c>
      <c r="Z4">
        <f>(Y2+Y3+Y4+Y5+Y6)/6</f>
        <v>1.9780455792681015</v>
      </c>
      <c r="AA4">
        <f t="shared" si="2"/>
        <v>4.4355590932176371E-2</v>
      </c>
      <c r="AB4">
        <f>(AA2+AA3+AA4+AA5+AA6)/6</f>
        <v>4.5078894200206519E-2</v>
      </c>
      <c r="AC4" s="33">
        <f t="shared" si="3"/>
        <v>0.96704958370027017</v>
      </c>
      <c r="AD4" s="33">
        <f t="shared" si="4"/>
        <v>-9.2756185958625045E-3</v>
      </c>
      <c r="AE4" s="33">
        <f t="shared" si="9"/>
        <v>0.21293890256800976</v>
      </c>
      <c r="AF4" s="33">
        <f t="shared" si="5"/>
        <v>1.5717642662634974</v>
      </c>
      <c r="AG4" s="33">
        <f t="shared" si="10"/>
        <v>1.2114970974339945</v>
      </c>
      <c r="AI4">
        <f t="shared" si="11"/>
        <v>4.0047276700726417</v>
      </c>
      <c r="AJ4">
        <f>(AI2+AI3+AI4+AI5+AI6)/6</f>
        <v>3.0041287854631382</v>
      </c>
      <c r="AK4">
        <f t="shared" si="6"/>
        <v>0.61116187314753589</v>
      </c>
      <c r="AL4">
        <f>(AK2+AK3+AK4+AK5+AK6)/6</f>
        <v>0.4767624437713851</v>
      </c>
    </row>
    <row r="5" spans="1:40">
      <c r="A5">
        <v>2018</v>
      </c>
      <c r="B5" t="s">
        <v>2</v>
      </c>
      <c r="C5" s="1">
        <v>6316450</v>
      </c>
      <c r="D5" s="1">
        <v>8483</v>
      </c>
      <c r="E5" s="1">
        <v>6103616</v>
      </c>
      <c r="F5" s="1">
        <v>312203</v>
      </c>
      <c r="G5" s="1">
        <v>6628653</v>
      </c>
      <c r="H5" s="1">
        <v>3569468</v>
      </c>
      <c r="I5" s="1">
        <v>3307859</v>
      </c>
      <c r="J5" s="1">
        <v>233855</v>
      </c>
      <c r="K5" s="1">
        <v>302224</v>
      </c>
      <c r="L5" s="1">
        <v>2756961</v>
      </c>
      <c r="M5" s="1">
        <v>448288</v>
      </c>
      <c r="N5" s="1">
        <v>-68764</v>
      </c>
      <c r="P5" s="1">
        <f t="shared" si="7"/>
        <v>3059185</v>
      </c>
      <c r="R5">
        <f t="shared" si="8"/>
        <v>-2.078806865709814E-2</v>
      </c>
      <c r="S5" s="23">
        <v>9.9700000000000006</v>
      </c>
      <c r="T5" s="4">
        <v>7510000</v>
      </c>
      <c r="U5" s="4">
        <v>1245000</v>
      </c>
      <c r="V5" s="31"/>
      <c r="W5" s="1">
        <f t="shared" si="0"/>
        <v>3299376</v>
      </c>
      <c r="Y5">
        <f t="shared" si="1"/>
        <v>2.1668035767696296</v>
      </c>
      <c r="AA5">
        <f t="shared" si="2"/>
        <v>6.7628822929786794E-2</v>
      </c>
      <c r="AC5" s="33">
        <f t="shared" si="3"/>
        <v>0.95290098908481102</v>
      </c>
      <c r="AD5" s="33">
        <f t="shared" si="4"/>
        <v>-1.0373751650599299E-2</v>
      </c>
      <c r="AE5" s="33">
        <f t="shared" si="9"/>
        <v>0.18782096453080285</v>
      </c>
      <c r="AF5" s="33">
        <f t="shared" si="5"/>
        <v>1.1668035767696299</v>
      </c>
      <c r="AG5" s="33">
        <f t="shared" si="10"/>
        <v>1.1329601956837989</v>
      </c>
      <c r="AI5">
        <f t="shared" si="11"/>
        <v>3.5818094592881602</v>
      </c>
      <c r="AK5">
        <f t="shared" si="6"/>
        <v>0.53849070090107298</v>
      </c>
    </row>
    <row r="6" spans="1:40">
      <c r="A6">
        <v>2019</v>
      </c>
      <c r="B6" t="s">
        <v>2</v>
      </c>
      <c r="C6" s="1">
        <v>6503914</v>
      </c>
      <c r="D6" s="1">
        <v>8905</v>
      </c>
      <c r="E6" s="1">
        <v>6303363</v>
      </c>
      <c r="F6" s="1">
        <v>1068158</v>
      </c>
      <c r="G6" s="1">
        <v>7572072</v>
      </c>
      <c r="H6" s="1">
        <v>3646391</v>
      </c>
      <c r="I6" s="1">
        <v>3190133</v>
      </c>
      <c r="J6" s="1">
        <v>260044</v>
      </c>
      <c r="K6" s="1">
        <v>603625</v>
      </c>
      <c r="L6" s="1">
        <v>3322056</v>
      </c>
      <c r="M6" s="1">
        <v>314371</v>
      </c>
      <c r="N6" s="1">
        <v>-95325</v>
      </c>
      <c r="P6" s="1">
        <f t="shared" si="7"/>
        <v>3925681</v>
      </c>
      <c r="R6">
        <f t="shared" si="8"/>
        <v>-2.9881199310498967E-2</v>
      </c>
      <c r="S6" s="17">
        <v>10.28</v>
      </c>
      <c r="T6" s="4">
        <v>7191000</v>
      </c>
      <c r="U6" s="4">
        <v>1357000</v>
      </c>
      <c r="V6" s="31"/>
      <c r="W6" s="1">
        <f t="shared" si="0"/>
        <v>3181228</v>
      </c>
      <c r="Y6">
        <f t="shared" si="1"/>
        <v>1.9288556558721914</v>
      </c>
      <c r="AA6">
        <f t="shared" si="2"/>
        <v>4.1517169937105719E-2</v>
      </c>
      <c r="AC6" s="33">
        <f t="shared" si="3"/>
        <v>0.85893451620639638</v>
      </c>
      <c r="AD6" s="33">
        <f t="shared" si="4"/>
        <v>-1.2589024510068049E-2</v>
      </c>
      <c r="AE6" s="33">
        <f t="shared" si="9"/>
        <v>0.17921118552491314</v>
      </c>
      <c r="AF6" s="33">
        <f t="shared" si="5"/>
        <v>0.92885565587219132</v>
      </c>
      <c r="AG6" s="33">
        <f t="shared" si="10"/>
        <v>0.94967401260843798</v>
      </c>
      <c r="AI6">
        <f t="shared" si="11"/>
        <v>3.111481103497546</v>
      </c>
      <c r="AK6">
        <f t="shared" si="6"/>
        <v>0.48155788798627375</v>
      </c>
    </row>
    <row r="7" spans="1:40">
      <c r="A7">
        <v>2020</v>
      </c>
      <c r="B7" t="s">
        <v>2</v>
      </c>
      <c r="C7" s="1">
        <v>6742455</v>
      </c>
      <c r="D7" s="1">
        <v>9611</v>
      </c>
      <c r="E7" s="1">
        <v>6502498</v>
      </c>
      <c r="F7" s="1">
        <v>301567</v>
      </c>
      <c r="G7" s="1">
        <v>7044022</v>
      </c>
      <c r="H7" s="1">
        <v>3811486</v>
      </c>
      <c r="I7" s="1">
        <v>3348589</v>
      </c>
      <c r="J7" s="1">
        <v>260159</v>
      </c>
      <c r="K7" s="1">
        <v>527532</v>
      </c>
      <c r="L7" s="1">
        <v>2705004</v>
      </c>
      <c r="M7" s="1">
        <v>311370</v>
      </c>
      <c r="N7" s="1">
        <v>-89867</v>
      </c>
      <c r="P7" s="1">
        <f t="shared" si="7"/>
        <v>3232536</v>
      </c>
      <c r="R7">
        <f t="shared" si="8"/>
        <v>-2.6837273848776304E-2</v>
      </c>
      <c r="S7" s="23">
        <v>11.17</v>
      </c>
      <c r="T7" s="4">
        <v>7569000</v>
      </c>
      <c r="U7" s="4">
        <v>1124000</v>
      </c>
      <c r="V7" s="31"/>
      <c r="W7" s="1">
        <f t="shared" si="0"/>
        <v>3338978</v>
      </c>
      <c r="Y7">
        <f t="shared" si="1"/>
        <v>2.1791008669354341</v>
      </c>
      <c r="AA7">
        <f t="shared" si="2"/>
        <v>4.4203439455470186E-2</v>
      </c>
      <c r="AC7" s="33">
        <f t="shared" si="3"/>
        <v>0.9571882370611563</v>
      </c>
      <c r="AD7" s="33">
        <f t="shared" si="4"/>
        <v>-1.2757910182563314E-2</v>
      </c>
      <c r="AE7" s="33">
        <f t="shared" si="9"/>
        <v>0.15956792866348232</v>
      </c>
      <c r="AF7" s="33">
        <f t="shared" si="5"/>
        <v>1.1791008669354339</v>
      </c>
      <c r="AG7" s="33">
        <f t="shared" si="10"/>
        <v>1.0745281601903003</v>
      </c>
      <c r="AI7">
        <f t="shared" si="11"/>
        <v>3.4393276551588512</v>
      </c>
      <c r="AK7">
        <f t="shared" si="6"/>
        <v>0.54109513002656717</v>
      </c>
    </row>
    <row r="8" spans="1:40">
      <c r="A8">
        <v>2015</v>
      </c>
      <c r="B8" t="s">
        <v>13</v>
      </c>
      <c r="C8" s="1">
        <v>2317530</v>
      </c>
      <c r="D8" s="1">
        <v>2025856</v>
      </c>
      <c r="E8" s="1">
        <v>154837</v>
      </c>
      <c r="F8" s="1">
        <v>1808142</v>
      </c>
      <c r="G8" s="1">
        <v>4125672</v>
      </c>
      <c r="H8" s="1">
        <v>2023304</v>
      </c>
      <c r="I8" s="1">
        <v>1525178</v>
      </c>
      <c r="J8" s="1">
        <v>42891</v>
      </c>
      <c r="K8" s="1">
        <v>995593</v>
      </c>
      <c r="L8" s="1">
        <v>1106775</v>
      </c>
      <c r="M8" s="1">
        <v>120888</v>
      </c>
      <c r="N8" s="1">
        <v>26318</v>
      </c>
      <c r="P8" s="1">
        <f t="shared" si="7"/>
        <v>2102368</v>
      </c>
      <c r="R8">
        <f t="shared" si="8"/>
        <v>1.7255690811170891E-2</v>
      </c>
      <c r="S8" s="17">
        <v>2.2200000000000002</v>
      </c>
      <c r="T8" s="4">
        <v>4221426</v>
      </c>
      <c r="U8" s="17">
        <v>286225</v>
      </c>
      <c r="V8" s="32">
        <v>25.12</v>
      </c>
      <c r="W8" s="1">
        <f t="shared" si="0"/>
        <v>-500678</v>
      </c>
      <c r="Y8">
        <f t="shared" si="1"/>
        <v>1.9623928826922785</v>
      </c>
      <c r="AA8">
        <f t="shared" si="2"/>
        <v>2.9301408352384775E-2</v>
      </c>
      <c r="AC8" s="33">
        <f t="shared" si="3"/>
        <v>0.56173394297947099</v>
      </c>
      <c r="AD8" s="33">
        <f t="shared" si="4"/>
        <v>6.3790820016714853E-3</v>
      </c>
      <c r="AE8" s="33">
        <f t="shared" si="9"/>
        <v>6.9376576712836119E-2</v>
      </c>
      <c r="AF8" s="33">
        <f t="shared" si="5"/>
        <v>0.96239288269227841</v>
      </c>
      <c r="AG8" s="33">
        <f t="shared" si="10"/>
        <v>1.0232093099015143</v>
      </c>
      <c r="AI8">
        <f t="shared" si="11"/>
        <v>2.5125991890469459</v>
      </c>
      <c r="AK8">
        <f t="shared" si="6"/>
        <v>0.49041804583592685</v>
      </c>
    </row>
    <row r="9" spans="1:40">
      <c r="A9">
        <v>2016</v>
      </c>
      <c r="B9" t="s">
        <v>13</v>
      </c>
      <c r="C9" s="1">
        <v>2357534</v>
      </c>
      <c r="D9" s="1">
        <v>2086403</v>
      </c>
      <c r="E9" s="1">
        <v>134990</v>
      </c>
      <c r="F9" s="1">
        <v>2097514</v>
      </c>
      <c r="G9" s="1">
        <v>4455048</v>
      </c>
      <c r="H9" s="1">
        <v>2168679</v>
      </c>
      <c r="I9" s="1">
        <v>1546215</v>
      </c>
      <c r="J9" s="1">
        <v>80320</v>
      </c>
      <c r="K9" s="1">
        <v>1191173</v>
      </c>
      <c r="L9" s="1">
        <v>1095196</v>
      </c>
      <c r="M9" s="1">
        <v>157436</v>
      </c>
      <c r="N9" s="1">
        <v>67303</v>
      </c>
      <c r="P9" s="1">
        <f t="shared" si="7"/>
        <v>2286369</v>
      </c>
      <c r="R9">
        <f t="shared" si="8"/>
        <v>4.3527581869274322E-2</v>
      </c>
      <c r="S9" s="17">
        <v>3.86</v>
      </c>
      <c r="T9" s="4">
        <v>3968143</v>
      </c>
      <c r="U9" s="4">
        <v>2475000</v>
      </c>
      <c r="V9" s="31"/>
      <c r="W9" s="1">
        <f t="shared" si="0"/>
        <v>-540188</v>
      </c>
      <c r="Y9">
        <f t="shared" si="1"/>
        <v>1.9485253692645412</v>
      </c>
      <c r="AA9">
        <f t="shared" si="2"/>
        <v>3.5338788717876886E-2</v>
      </c>
      <c r="AC9" s="33">
        <f t="shared" si="3"/>
        <v>0.5291826260906729</v>
      </c>
      <c r="AD9" s="33">
        <f t="shared" si="4"/>
        <v>1.5107132403511702E-2</v>
      </c>
      <c r="AE9" s="33">
        <f t="shared" si="9"/>
        <v>0.55554956983628456</v>
      </c>
      <c r="AF9" s="33">
        <f t="shared" si="5"/>
        <v>0.94852536926454134</v>
      </c>
      <c r="AG9" s="33">
        <f t="shared" si="10"/>
        <v>0.89070712593893486</v>
      </c>
      <c r="AI9">
        <f t="shared" si="11"/>
        <v>3.9493050646311221</v>
      </c>
      <c r="AK9">
        <f t="shared" si="6"/>
        <v>0.48679138810625611</v>
      </c>
    </row>
    <row r="10" spans="1:40">
      <c r="A10">
        <v>2017</v>
      </c>
      <c r="B10" t="s">
        <v>13</v>
      </c>
      <c r="C10" s="1">
        <v>2147618</v>
      </c>
      <c r="D10" s="1">
        <v>1868408</v>
      </c>
      <c r="E10" s="1">
        <v>132004</v>
      </c>
      <c r="F10" s="1">
        <v>2256394</v>
      </c>
      <c r="G10" s="1">
        <v>4404012</v>
      </c>
      <c r="H10" s="1">
        <v>1970296</v>
      </c>
      <c r="I10" s="1">
        <v>1499499</v>
      </c>
      <c r="J10" s="1">
        <v>234144</v>
      </c>
      <c r="K10" s="1">
        <v>1149377</v>
      </c>
      <c r="L10" s="1">
        <v>1284339</v>
      </c>
      <c r="M10" s="1">
        <v>317952</v>
      </c>
      <c r="N10" s="1">
        <v>221319</v>
      </c>
      <c r="P10" s="1">
        <f t="shared" si="7"/>
        <v>2433716</v>
      </c>
      <c r="R10">
        <f t="shared" si="8"/>
        <v>0.14759529682914094</v>
      </c>
      <c r="S10" s="17">
        <v>12.34</v>
      </c>
      <c r="T10" s="4">
        <v>4627000</v>
      </c>
      <c r="U10" s="4">
        <v>2519000</v>
      </c>
      <c r="V10" s="31"/>
      <c r="W10" s="1">
        <f t="shared" si="0"/>
        <v>-368909</v>
      </c>
      <c r="Y10">
        <f t="shared" si="1"/>
        <v>1.8095833696289954</v>
      </c>
      <c r="AA10">
        <f t="shared" si="2"/>
        <v>7.2195988566788646E-2</v>
      </c>
      <c r="AC10" s="33">
        <f t="shared" si="3"/>
        <v>0.487650351543093</v>
      </c>
      <c r="AD10" s="33">
        <f t="shared" si="4"/>
        <v>5.0253950261715911E-2</v>
      </c>
      <c r="AE10" s="33">
        <f t="shared" si="9"/>
        <v>0.57197845964089111</v>
      </c>
      <c r="AF10" s="33">
        <f t="shared" si="5"/>
        <v>0.80958336962899535</v>
      </c>
      <c r="AG10" s="33">
        <f t="shared" si="10"/>
        <v>1.0506329228894018</v>
      </c>
      <c r="AI10">
        <f t="shared" si="11"/>
        <v>4.0794478136998533</v>
      </c>
      <c r="AK10">
        <f t="shared" si="6"/>
        <v>0.44738661020905485</v>
      </c>
    </row>
    <row r="11" spans="1:40">
      <c r="A11">
        <v>2018</v>
      </c>
      <c r="B11" t="s">
        <v>13</v>
      </c>
      <c r="C11" s="1">
        <v>2133773</v>
      </c>
      <c r="D11" s="1">
        <v>1890907</v>
      </c>
      <c r="E11" s="1">
        <v>87345</v>
      </c>
      <c r="F11" s="1">
        <v>2473817</v>
      </c>
      <c r="G11" s="1">
        <v>4607590</v>
      </c>
      <c r="H11" s="1">
        <v>2119299</v>
      </c>
      <c r="I11" s="1">
        <v>1563921</v>
      </c>
      <c r="J11" s="1">
        <v>237086</v>
      </c>
      <c r="K11" s="1">
        <v>1226223</v>
      </c>
      <c r="L11" s="1">
        <v>1262068</v>
      </c>
      <c r="M11" s="1">
        <v>312095</v>
      </c>
      <c r="N11" s="1">
        <v>215242</v>
      </c>
      <c r="P11" s="1">
        <f t="shared" si="7"/>
        <v>2488291</v>
      </c>
      <c r="R11">
        <f t="shared" si="8"/>
        <v>0.13762971403286994</v>
      </c>
      <c r="S11" s="17">
        <v>11.49</v>
      </c>
      <c r="T11" s="4">
        <v>5011000</v>
      </c>
      <c r="U11" s="4">
        <v>2440000</v>
      </c>
      <c r="V11" s="31"/>
      <c r="W11" s="1">
        <f t="shared" si="0"/>
        <v>-326986</v>
      </c>
      <c r="X11">
        <f>SUM(W8:W14)/7</f>
        <v>-327678.42857142858</v>
      </c>
      <c r="Y11">
        <f t="shared" si="1"/>
        <v>1.8517086626925869</v>
      </c>
      <c r="Z11">
        <f>SUM(Y8:Y14)/7</f>
        <v>1.7799142666229382</v>
      </c>
      <c r="AA11">
        <f t="shared" si="2"/>
        <v>6.7734976419342868E-2</v>
      </c>
      <c r="AB11">
        <f>SUM(AA8:AA14)/7</f>
        <v>5.4213491812107266E-2</v>
      </c>
      <c r="AC11" s="33">
        <f t="shared" si="3"/>
        <v>0.46309958134295803</v>
      </c>
      <c r="AD11" s="33">
        <f t="shared" si="4"/>
        <v>4.6714659941531254E-2</v>
      </c>
      <c r="AE11" s="33">
        <f t="shared" si="9"/>
        <v>0.52956100694723274</v>
      </c>
      <c r="AF11" s="33">
        <f t="shared" si="5"/>
        <v>0.85170866269258705</v>
      </c>
      <c r="AG11" s="33">
        <f t="shared" si="10"/>
        <v>1.0875533630379439</v>
      </c>
      <c r="AI11">
        <f t="shared" si="11"/>
        <v>3.9672499051090573</v>
      </c>
      <c r="AJ11">
        <f>SUM(AI8:AI14)/7</f>
        <v>3.0750574501671708</v>
      </c>
      <c r="AK11">
        <f t="shared" si="6"/>
        <v>0.459958242812403</v>
      </c>
      <c r="AL11">
        <f>SUM(AK8:AK14)/7</f>
        <v>0.43351519006344191</v>
      </c>
    </row>
    <row r="12" spans="1:40">
      <c r="A12">
        <v>2019</v>
      </c>
      <c r="B12" t="s">
        <v>13</v>
      </c>
      <c r="C12" s="2">
        <v>1933333</v>
      </c>
      <c r="D12" s="2">
        <v>1793740</v>
      </c>
      <c r="E12" s="1">
        <v>137923</v>
      </c>
      <c r="F12" s="2">
        <v>2463464</v>
      </c>
      <c r="G12" s="3">
        <v>4396797</v>
      </c>
      <c r="H12" s="2">
        <v>1928989</v>
      </c>
      <c r="I12" s="3">
        <v>1760500</v>
      </c>
      <c r="J12" s="2">
        <v>-59545</v>
      </c>
      <c r="K12" s="3">
        <v>1253683</v>
      </c>
      <c r="L12" s="3">
        <v>1214125</v>
      </c>
      <c r="M12" s="3">
        <v>22647</v>
      </c>
      <c r="N12" s="2">
        <v>-68209</v>
      </c>
      <c r="P12" s="1">
        <f t="shared" si="7"/>
        <v>2467808</v>
      </c>
      <c r="R12">
        <f t="shared" si="8"/>
        <v>-3.874410678784436E-2</v>
      </c>
      <c r="S12" s="23">
        <v>-3.18</v>
      </c>
      <c r="T12" s="4">
        <v>4785778</v>
      </c>
      <c r="U12" s="17">
        <v>364000</v>
      </c>
      <c r="V12" s="31"/>
      <c r="W12" s="1">
        <f t="shared" si="0"/>
        <v>-33240</v>
      </c>
      <c r="Y12">
        <f t="shared" si="1"/>
        <v>1.781660890960723</v>
      </c>
      <c r="AA12">
        <f t="shared" si="2"/>
        <v>5.1507949991778101E-3</v>
      </c>
      <c r="AC12" s="33">
        <f t="shared" si="3"/>
        <v>0.43971395540890335</v>
      </c>
      <c r="AD12" s="33">
        <f t="shared" si="4"/>
        <v>-1.5513338459792435E-2</v>
      </c>
      <c r="AE12" s="33">
        <f t="shared" si="9"/>
        <v>8.2787538292079438E-2</v>
      </c>
      <c r="AF12" s="33">
        <f t="shared" si="5"/>
        <v>0.781660890960723</v>
      </c>
      <c r="AG12" s="33">
        <f t="shared" si="10"/>
        <v>1.0884691742648114</v>
      </c>
      <c r="AI12">
        <f t="shared" si="11"/>
        <v>2.3366026578520818</v>
      </c>
      <c r="AK12">
        <f t="shared" si="6"/>
        <v>0.43872596346840664</v>
      </c>
    </row>
    <row r="13" spans="1:40">
      <c r="A13">
        <v>2020</v>
      </c>
      <c r="B13" t="s">
        <v>13</v>
      </c>
      <c r="C13" s="2">
        <v>2069534</v>
      </c>
      <c r="D13" s="2">
        <v>1821931</v>
      </c>
      <c r="E13" s="1">
        <v>154937</v>
      </c>
      <c r="F13" s="2">
        <v>2663575</v>
      </c>
      <c r="G13" s="3">
        <v>4733109</v>
      </c>
      <c r="H13" s="3">
        <v>1614980</v>
      </c>
      <c r="I13" s="3">
        <v>1585881</v>
      </c>
      <c r="J13" s="2">
        <v>49049</v>
      </c>
      <c r="K13" s="3">
        <v>1826966</v>
      </c>
      <c r="L13" s="3">
        <v>1291163</v>
      </c>
      <c r="M13" s="3">
        <v>163129</v>
      </c>
      <c r="N13" s="2">
        <v>42638</v>
      </c>
      <c r="P13" s="1">
        <f t="shared" si="7"/>
        <v>3118129</v>
      </c>
      <c r="R13">
        <f t="shared" si="8"/>
        <v>2.6886002165357931E-2</v>
      </c>
      <c r="S13" s="23">
        <v>3.12</v>
      </c>
      <c r="T13" s="4">
        <v>4706084</v>
      </c>
      <c r="U13" s="17">
        <v>384000</v>
      </c>
      <c r="V13" s="31"/>
      <c r="W13" s="1">
        <f t="shared" si="0"/>
        <v>-236050</v>
      </c>
      <c r="Y13">
        <f t="shared" si="1"/>
        <v>1.5179323883008047</v>
      </c>
      <c r="AA13">
        <f t="shared" si="2"/>
        <v>3.4465506710282819E-2</v>
      </c>
      <c r="AC13" s="33">
        <f t="shared" si="3"/>
        <v>0.43724621596502428</v>
      </c>
      <c r="AD13" s="33">
        <f t="shared" si="4"/>
        <v>9.0084551190348673E-3</v>
      </c>
      <c r="AE13" s="33">
        <f t="shared" si="9"/>
        <v>8.1130605697016481E-2</v>
      </c>
      <c r="AF13" s="33">
        <f t="shared" si="5"/>
        <v>0.51793238830080479</v>
      </c>
      <c r="AG13" s="33">
        <f t="shared" si="10"/>
        <v>0.99429022234645348</v>
      </c>
      <c r="AI13">
        <f t="shared" si="11"/>
        <v>2.1100879504517684</v>
      </c>
      <c r="AK13">
        <f t="shared" si="6"/>
        <v>0.341209129136895</v>
      </c>
    </row>
    <row r="14" spans="1:40">
      <c r="A14">
        <v>2021</v>
      </c>
      <c r="B14" t="s">
        <v>13</v>
      </c>
      <c r="C14" s="3">
        <v>2067427</v>
      </c>
      <c r="D14" s="2">
        <v>1820308</v>
      </c>
      <c r="E14" s="1">
        <v>123465</v>
      </c>
      <c r="F14" s="2">
        <v>3916795</v>
      </c>
      <c r="G14" s="2">
        <v>5984222</v>
      </c>
      <c r="H14" s="2">
        <v>2214862</v>
      </c>
      <c r="I14" s="2">
        <v>1532610</v>
      </c>
      <c r="J14" s="2">
        <v>571882</v>
      </c>
      <c r="K14" s="2">
        <v>1801794</v>
      </c>
      <c r="L14" s="3">
        <v>1967566</v>
      </c>
      <c r="M14" s="3">
        <v>809707</v>
      </c>
      <c r="N14" s="3">
        <v>585507</v>
      </c>
      <c r="P14" s="1">
        <f t="shared" si="7"/>
        <v>3769360</v>
      </c>
      <c r="R14">
        <f t="shared" si="8"/>
        <v>0.38203261103607572</v>
      </c>
      <c r="S14" s="23">
        <v>26.54</v>
      </c>
      <c r="T14" s="4">
        <v>6706000</v>
      </c>
      <c r="U14" s="17">
        <v>989000</v>
      </c>
      <c r="V14" s="31"/>
      <c r="W14" s="1">
        <f t="shared" si="0"/>
        <v>-287698</v>
      </c>
      <c r="Y14">
        <f t="shared" si="1"/>
        <v>1.5875963028206379</v>
      </c>
      <c r="AA14">
        <f t="shared" si="2"/>
        <v>0.13530697891889706</v>
      </c>
      <c r="AC14" s="33">
        <f t="shared" si="3"/>
        <v>0.34547966302052296</v>
      </c>
      <c r="AD14" s="33">
        <f t="shared" si="4"/>
        <v>9.7841791297181152E-2</v>
      </c>
      <c r="AE14" s="33">
        <f t="shared" si="9"/>
        <v>0.16526793290756928</v>
      </c>
      <c r="AF14" s="33">
        <f t="shared" si="5"/>
        <v>0.58759630282063802</v>
      </c>
      <c r="AG14" s="33">
        <f t="shared" si="10"/>
        <v>1.1206135066513241</v>
      </c>
      <c r="AI14">
        <f t="shared" si="11"/>
        <v>2.5701095703793664</v>
      </c>
      <c r="AK14">
        <f t="shared" si="6"/>
        <v>0.37011695087515134</v>
      </c>
    </row>
    <row r="15" spans="1:40">
      <c r="A15">
        <v>2015</v>
      </c>
      <c r="B15" t="s">
        <v>16</v>
      </c>
      <c r="C15" s="1">
        <v>13779268</v>
      </c>
      <c r="D15" s="1">
        <v>4448055</v>
      </c>
      <c r="E15" s="1">
        <v>1906898</v>
      </c>
      <c r="F15" s="1">
        <v>21500560</v>
      </c>
      <c r="G15" s="1">
        <v>35279828</v>
      </c>
      <c r="H15" s="1">
        <v>5197269</v>
      </c>
      <c r="I15" s="1">
        <v>1951433</v>
      </c>
      <c r="J15" s="1">
        <v>725322</v>
      </c>
      <c r="K15" s="1">
        <v>10689424</v>
      </c>
      <c r="L15" s="1">
        <v>19393135</v>
      </c>
      <c r="M15" s="1">
        <v>1089133</v>
      </c>
      <c r="N15" s="1">
        <v>1538882</v>
      </c>
      <c r="P15" s="1">
        <f t="shared" si="7"/>
        <v>30082559</v>
      </c>
      <c r="R15">
        <f t="shared" si="8"/>
        <v>0.78859074331529699</v>
      </c>
      <c r="S15" s="17">
        <v>21.2</v>
      </c>
      <c r="T15" s="4">
        <v>34925000</v>
      </c>
      <c r="U15" s="4">
        <v>2141000</v>
      </c>
      <c r="V15" s="32">
        <v>4.97</v>
      </c>
      <c r="W15" s="1">
        <f t="shared" si="0"/>
        <v>-2496622</v>
      </c>
      <c r="Y15">
        <f t="shared" si="1"/>
        <v>1.1727668513838867</v>
      </c>
      <c r="AA15">
        <f t="shared" si="2"/>
        <v>3.087126728622373E-2</v>
      </c>
      <c r="AC15" s="33">
        <f t="shared" si="3"/>
        <v>0.39057072500466838</v>
      </c>
      <c r="AD15" s="33">
        <f t="shared" si="4"/>
        <v>4.3619316964923979E-2</v>
      </c>
      <c r="AE15" s="33">
        <f t="shared" si="9"/>
        <v>6.0686236905690132E-2</v>
      </c>
      <c r="AF15" s="33">
        <f t="shared" si="5"/>
        <v>0.17276685138388659</v>
      </c>
      <c r="AG15" s="33">
        <f t="shared" si="10"/>
        <v>0.98994246797348329</v>
      </c>
      <c r="AI15">
        <f t="shared" si="11"/>
        <v>1.8236190743490883</v>
      </c>
      <c r="AK15">
        <f t="shared" si="6"/>
        <v>0.14731559915768297</v>
      </c>
    </row>
    <row r="16" spans="1:40">
      <c r="A16">
        <v>2016</v>
      </c>
      <c r="B16" t="s">
        <v>16</v>
      </c>
      <c r="C16" s="1">
        <v>12639483</v>
      </c>
      <c r="D16" s="1">
        <v>4251868</v>
      </c>
      <c r="E16" s="1">
        <v>1532300</v>
      </c>
      <c r="F16" s="1">
        <v>20733783</v>
      </c>
      <c r="G16" s="1">
        <v>33373266</v>
      </c>
      <c r="H16" s="1">
        <v>4981937</v>
      </c>
      <c r="I16" s="1">
        <v>1886137</v>
      </c>
      <c r="J16" s="1">
        <v>751016</v>
      </c>
      <c r="K16" s="1">
        <v>7934335</v>
      </c>
      <c r="L16" s="1">
        <v>20456994</v>
      </c>
      <c r="M16" s="1">
        <v>1237430</v>
      </c>
      <c r="N16" s="1">
        <v>1029395</v>
      </c>
      <c r="P16" s="1">
        <f t="shared" si="7"/>
        <v>28391329</v>
      </c>
      <c r="R16">
        <f t="shared" si="8"/>
        <v>0.54576894467369019</v>
      </c>
      <c r="S16" s="23">
        <v>9.2100000000000009</v>
      </c>
      <c r="T16" s="4">
        <v>31975000</v>
      </c>
      <c r="U16" s="24">
        <v>1881220</v>
      </c>
      <c r="V16" s="31"/>
      <c r="W16" s="1">
        <f t="shared" si="0"/>
        <v>-2365731</v>
      </c>
      <c r="Y16">
        <f t="shared" si="1"/>
        <v>1.1754738920464061</v>
      </c>
      <c r="AA16">
        <f t="shared" si="2"/>
        <v>3.7078480721665058E-2</v>
      </c>
      <c r="AC16" s="33">
        <f t="shared" si="3"/>
        <v>0.37873077810244882</v>
      </c>
      <c r="AD16" s="33">
        <f t="shared" si="4"/>
        <v>3.0844898428580528E-2</v>
      </c>
      <c r="AE16" s="33">
        <f t="shared" si="9"/>
        <v>5.6369070980346964E-2</v>
      </c>
      <c r="AF16" s="33">
        <f t="shared" si="5"/>
        <v>0.17547389204640615</v>
      </c>
      <c r="AG16" s="33">
        <f t="shared" si="10"/>
        <v>0.95810221271121621</v>
      </c>
      <c r="AI16">
        <f t="shared" si="11"/>
        <v>1.747064273697156</v>
      </c>
      <c r="AK16">
        <f t="shared" si="6"/>
        <v>0.14927927641244343</v>
      </c>
    </row>
    <row r="17" spans="1:38">
      <c r="A17">
        <v>2017</v>
      </c>
      <c r="B17" t="s">
        <v>16</v>
      </c>
      <c r="C17" s="1">
        <v>10705649</v>
      </c>
      <c r="D17" s="1">
        <v>4132335</v>
      </c>
      <c r="E17" s="1">
        <v>1568903</v>
      </c>
      <c r="F17" s="1">
        <v>20633826</v>
      </c>
      <c r="G17" s="1">
        <v>31339475</v>
      </c>
      <c r="H17" s="1">
        <v>5164029</v>
      </c>
      <c r="I17" s="1">
        <v>2222729</v>
      </c>
      <c r="J17" s="1">
        <v>802010</v>
      </c>
      <c r="K17" s="1">
        <v>7362183</v>
      </c>
      <c r="L17" s="1">
        <v>18813263</v>
      </c>
      <c r="M17" s="1">
        <v>1329227</v>
      </c>
      <c r="N17" s="1">
        <v>732330</v>
      </c>
      <c r="P17" s="1">
        <f t="shared" si="7"/>
        <v>26175446</v>
      </c>
      <c r="R17">
        <f t="shared" si="8"/>
        <v>0.32947336359943113</v>
      </c>
      <c r="S17" s="17">
        <v>21.43</v>
      </c>
      <c r="T17" s="4">
        <v>34898000</v>
      </c>
      <c r="U17" s="24">
        <v>2484000</v>
      </c>
      <c r="V17" s="31"/>
      <c r="W17" s="1">
        <f t="shared" si="0"/>
        <v>-1909606</v>
      </c>
      <c r="X17">
        <f>SUM(W22:W28)/7</f>
        <v>-9990574.1428571437</v>
      </c>
      <c r="Y17">
        <f t="shared" si="1"/>
        <v>1.197285234413962</v>
      </c>
      <c r="Z17">
        <f>SUM(Y22:Y28)/7</f>
        <v>1.5797672774062286</v>
      </c>
      <c r="AA17">
        <f t="shared" si="2"/>
        <v>4.2413824737012981E-2</v>
      </c>
      <c r="AB17">
        <f>SUM(AA22:AA28)/7</f>
        <v>8.5334704891566124E-2</v>
      </c>
      <c r="AC17" s="33">
        <f t="shared" si="3"/>
        <v>0.34160269117462883</v>
      </c>
      <c r="AD17" s="33">
        <f t="shared" si="4"/>
        <v>2.3367653733829302E-2</v>
      </c>
      <c r="AE17" s="33">
        <f t="shared" si="9"/>
        <v>7.9261059733770275E-2</v>
      </c>
      <c r="AF17" s="33">
        <f t="shared" si="5"/>
        <v>0.19728523441396184</v>
      </c>
      <c r="AG17" s="33">
        <f t="shared" si="10"/>
        <v>1.1135476902532668</v>
      </c>
      <c r="AI17">
        <f t="shared" si="11"/>
        <v>1.9361182726600012</v>
      </c>
      <c r="AJ17">
        <f>SUM(AI22:AI28)/7</f>
        <v>2.1263821510478729</v>
      </c>
      <c r="AK17">
        <f t="shared" si="6"/>
        <v>0.16477713809819725</v>
      </c>
      <c r="AL17">
        <f>SUM(AK22:AK28)/7</f>
        <v>0.36286095262607487</v>
      </c>
    </row>
    <row r="18" spans="1:38">
      <c r="A18">
        <v>2018</v>
      </c>
      <c r="B18" t="s">
        <v>16</v>
      </c>
      <c r="C18" s="1">
        <v>13326805</v>
      </c>
      <c r="D18" s="1">
        <v>4041120</v>
      </c>
      <c r="E18" s="1">
        <v>4709437</v>
      </c>
      <c r="F18" s="1">
        <v>20968553</v>
      </c>
      <c r="G18" s="1">
        <v>34295358</v>
      </c>
      <c r="H18" s="1">
        <v>6055705</v>
      </c>
      <c r="I18" s="1">
        <v>2932600</v>
      </c>
      <c r="J18" s="1">
        <v>915021</v>
      </c>
      <c r="K18" s="1">
        <v>8456039</v>
      </c>
      <c r="L18" s="1">
        <v>19783614</v>
      </c>
      <c r="M18" s="1">
        <v>1438819</v>
      </c>
      <c r="N18" s="1">
        <v>1237899</v>
      </c>
      <c r="P18" s="1">
        <f t="shared" si="7"/>
        <v>28239653</v>
      </c>
      <c r="R18">
        <f t="shared" si="8"/>
        <v>0.42211655186523905</v>
      </c>
      <c r="S18" s="23">
        <v>20.85</v>
      </c>
      <c r="T18" s="4">
        <v>36659000</v>
      </c>
      <c r="U18" s="4">
        <v>2622040</v>
      </c>
      <c r="V18" s="31"/>
      <c r="W18" s="1">
        <f t="shared" si="0"/>
        <v>-1108520</v>
      </c>
      <c r="Y18">
        <f t="shared" si="1"/>
        <v>1.2144397808287517</v>
      </c>
      <c r="AA18">
        <f t="shared" si="2"/>
        <v>4.1953753624615904E-2</v>
      </c>
      <c r="AC18" s="33">
        <f t="shared" si="3"/>
        <v>0.38858917874541504</v>
      </c>
      <c r="AD18" s="33">
        <f t="shared" si="4"/>
        <v>3.6095234812828024E-2</v>
      </c>
      <c r="AE18" s="33">
        <f t="shared" si="9"/>
        <v>7.6454661881645902E-2</v>
      </c>
      <c r="AF18" s="33">
        <f t="shared" si="5"/>
        <v>0.21443978082875167</v>
      </c>
      <c r="AG18" s="33">
        <f t="shared" si="10"/>
        <v>1.0689201728117257</v>
      </c>
      <c r="AI18">
        <f t="shared" si="11"/>
        <v>1.9667247687508653</v>
      </c>
      <c r="AK18">
        <f t="shared" si="6"/>
        <v>0.17657506301581688</v>
      </c>
    </row>
    <row r="19" spans="1:38">
      <c r="A19">
        <v>2019</v>
      </c>
      <c r="B19" t="s">
        <v>16</v>
      </c>
      <c r="C19" s="1">
        <v>6812329</v>
      </c>
      <c r="D19" s="1">
        <v>2160000</v>
      </c>
      <c r="E19" s="1">
        <v>6710632</v>
      </c>
      <c r="F19" s="1">
        <v>385672</v>
      </c>
      <c r="G19" s="1">
        <v>7198001</v>
      </c>
      <c r="H19" s="1">
        <v>3656027</v>
      </c>
      <c r="I19" s="1">
        <v>2110095</v>
      </c>
      <c r="J19" s="1">
        <v>913334</v>
      </c>
      <c r="K19" s="1">
        <v>2065184</v>
      </c>
      <c r="L19" s="1">
        <v>1476790</v>
      </c>
      <c r="M19" s="1">
        <v>779153</v>
      </c>
      <c r="N19" s="1">
        <v>110034</v>
      </c>
      <c r="P19" s="1">
        <f t="shared" si="7"/>
        <v>3541974</v>
      </c>
      <c r="R19">
        <f t="shared" si="8"/>
        <v>5.2146467339148239E-2</v>
      </c>
      <c r="S19" s="23">
        <v>21.78</v>
      </c>
      <c r="T19" s="4">
        <v>39049000</v>
      </c>
      <c r="U19" s="4">
        <v>2747750</v>
      </c>
      <c r="V19" s="31"/>
      <c r="W19" s="1">
        <f t="shared" si="0"/>
        <v>-49905</v>
      </c>
      <c r="Y19">
        <f t="shared" si="1"/>
        <v>2.0322004057624365</v>
      </c>
      <c r="AA19">
        <f t="shared" si="2"/>
        <v>0.10824574767355548</v>
      </c>
      <c r="AC19" s="33">
        <f t="shared" si="3"/>
        <v>0.94641956843295794</v>
      </c>
      <c r="AD19" s="33">
        <f t="shared" si="4"/>
        <v>1.5286744194672937E-2</v>
      </c>
      <c r="AE19" s="33">
        <f t="shared" si="9"/>
        <v>0.38173792973910398</v>
      </c>
      <c r="AF19" s="33">
        <f t="shared" si="5"/>
        <v>1.0322004057624363</v>
      </c>
      <c r="AG19" s="33">
        <f t="shared" si="10"/>
        <v>5.4249784071994434</v>
      </c>
      <c r="AI19">
        <f t="shared" si="11"/>
        <v>8.4611387427880391</v>
      </c>
      <c r="AK19">
        <f t="shared" si="6"/>
        <v>0.50792254682932103</v>
      </c>
    </row>
    <row r="20" spans="1:38">
      <c r="A20">
        <v>2020</v>
      </c>
      <c r="B20" t="s">
        <v>16</v>
      </c>
      <c r="C20" s="4">
        <v>6804761</v>
      </c>
      <c r="D20" s="4">
        <v>3659179</v>
      </c>
      <c r="E20" s="4">
        <v>6713898</v>
      </c>
      <c r="F20" s="4">
        <v>24314925</v>
      </c>
      <c r="G20" s="2">
        <v>37333720</v>
      </c>
      <c r="H20" s="4">
        <v>4275907</v>
      </c>
      <c r="I20" s="2">
        <v>3608699</v>
      </c>
      <c r="J20" s="4">
        <v>857109</v>
      </c>
      <c r="K20" s="4">
        <v>10605990</v>
      </c>
      <c r="L20" s="4">
        <v>22451823</v>
      </c>
      <c r="M20" s="4">
        <v>796030</v>
      </c>
      <c r="N20" s="4">
        <v>392540</v>
      </c>
      <c r="P20" s="1">
        <f t="shared" si="7"/>
        <v>33057813</v>
      </c>
      <c r="R20">
        <f t="shared" si="8"/>
        <v>0.10877604366559805</v>
      </c>
      <c r="S20" s="23">
        <v>16.100000000000001</v>
      </c>
      <c r="T20" s="4">
        <v>27853000</v>
      </c>
      <c r="U20" s="4">
        <v>850090</v>
      </c>
      <c r="V20" s="31"/>
      <c r="W20" s="1">
        <f t="shared" si="0"/>
        <v>-50480</v>
      </c>
      <c r="Y20">
        <f t="shared" si="1"/>
        <v>1.1293463363713745</v>
      </c>
      <c r="AA20">
        <f t="shared" si="2"/>
        <v>2.1322011307740026E-2</v>
      </c>
      <c r="AC20" s="33">
        <f t="shared" si="3"/>
        <v>0.18226849614771848</v>
      </c>
      <c r="AD20" s="33">
        <f t="shared" si="4"/>
        <v>1.0514355387033492E-2</v>
      </c>
      <c r="AE20" s="33">
        <f t="shared" si="9"/>
        <v>2.2770032024668315E-2</v>
      </c>
      <c r="AF20" s="33">
        <f t="shared" si="5"/>
        <v>0.1293463363713746</v>
      </c>
      <c r="AG20" s="33">
        <f t="shared" si="10"/>
        <v>0.7460547730041367</v>
      </c>
      <c r="AI20">
        <f t="shared" si="11"/>
        <v>1.1322459734274759</v>
      </c>
      <c r="AK20">
        <f t="shared" si="6"/>
        <v>0.11453203698961689</v>
      </c>
    </row>
    <row r="21" spans="1:38">
      <c r="A21">
        <v>2021</v>
      </c>
      <c r="B21" t="s">
        <v>16</v>
      </c>
      <c r="C21" s="4">
        <v>11010031</v>
      </c>
      <c r="D21" s="4">
        <v>3279412</v>
      </c>
      <c r="E21" s="2">
        <v>4524229</v>
      </c>
      <c r="F21" s="4">
        <v>24314925</v>
      </c>
      <c r="G21" s="4">
        <v>35664345</v>
      </c>
      <c r="H21" s="4">
        <v>7028203</v>
      </c>
      <c r="I21" s="4">
        <v>3633014</v>
      </c>
      <c r="J21" s="4">
        <v>3045413</v>
      </c>
      <c r="K21" s="4">
        <v>11444846</v>
      </c>
      <c r="L21" s="4">
        <v>17191296</v>
      </c>
      <c r="M21" s="4">
        <v>2483947</v>
      </c>
      <c r="N21" s="4">
        <v>3936218</v>
      </c>
      <c r="P21" s="1">
        <f t="shared" si="7"/>
        <v>28636142</v>
      </c>
      <c r="R21">
        <f t="shared" si="8"/>
        <v>1.0834579773158044</v>
      </c>
      <c r="S21" s="23">
        <v>-14.41</v>
      </c>
      <c r="T21" s="4">
        <v>27837000</v>
      </c>
      <c r="U21" s="23">
        <v>834.56</v>
      </c>
      <c r="V21" s="31"/>
      <c r="W21" s="1">
        <f t="shared" si="0"/>
        <v>353602</v>
      </c>
      <c r="Y21">
        <f t="shared" si="1"/>
        <v>1.245431210670767</v>
      </c>
      <c r="AA21">
        <f t="shared" si="2"/>
        <v>6.9647907454910493E-2</v>
      </c>
      <c r="AC21" s="33">
        <f t="shared" si="3"/>
        <v>0.30871255311151796</v>
      </c>
      <c r="AD21" s="33">
        <f t="shared" si="4"/>
        <v>0.11036843659963473</v>
      </c>
      <c r="AE21" s="33">
        <f t="shared" si="9"/>
        <v>2.3400401717737979E-5</v>
      </c>
      <c r="AF21" s="33">
        <f t="shared" si="5"/>
        <v>0.24543121067076704</v>
      </c>
      <c r="AG21" s="33">
        <f t="shared" si="10"/>
        <v>0.78052744274428709</v>
      </c>
      <c r="AI21">
        <f t="shared" si="11"/>
        <v>1.452834265445726</v>
      </c>
      <c r="AK21">
        <f t="shared" si="6"/>
        <v>0.19706524821919483</v>
      </c>
    </row>
    <row r="22" spans="1:38">
      <c r="A22">
        <v>2015</v>
      </c>
      <c r="B22" t="s">
        <v>17</v>
      </c>
      <c r="C22" s="4">
        <v>15935551</v>
      </c>
      <c r="D22" s="4">
        <v>14869922</v>
      </c>
      <c r="E22" s="4">
        <v>165266</v>
      </c>
      <c r="F22" s="4">
        <v>1087829</v>
      </c>
      <c r="G22" s="4">
        <v>17023380</v>
      </c>
      <c r="H22" s="4">
        <v>4360281</v>
      </c>
      <c r="I22" s="4">
        <v>1763434</v>
      </c>
      <c r="J22" s="4">
        <v>830785</v>
      </c>
      <c r="K22" s="4">
        <v>10820205</v>
      </c>
      <c r="L22" s="4">
        <v>1842894</v>
      </c>
      <c r="M22" s="4">
        <v>1252158</v>
      </c>
      <c r="N22" s="4">
        <v>793144</v>
      </c>
      <c r="P22" s="1">
        <f t="shared" si="7"/>
        <v>12663099</v>
      </c>
      <c r="R22">
        <f t="shared" si="8"/>
        <v>0.44977243265129285</v>
      </c>
      <c r="S22" s="23">
        <v>19.37</v>
      </c>
      <c r="T22" s="25">
        <v>3450710</v>
      </c>
      <c r="U22" s="4">
        <v>2054780</v>
      </c>
      <c r="V22" s="32">
        <v>-18.05</v>
      </c>
      <c r="W22" s="1">
        <f t="shared" si="0"/>
        <v>-13106488</v>
      </c>
      <c r="Y22">
        <f t="shared" si="1"/>
        <v>1.3443296937029396</v>
      </c>
      <c r="AA22">
        <f t="shared" si="2"/>
        <v>7.3555192917035273E-2</v>
      </c>
      <c r="AC22" s="33">
        <f t="shared" si="3"/>
        <v>0.93609794294670035</v>
      </c>
      <c r="AD22" s="33">
        <f t="shared" si="4"/>
        <v>4.6591452461262096E-2</v>
      </c>
      <c r="AE22" s="33">
        <f t="shared" si="9"/>
        <v>0.1207034090762234</v>
      </c>
      <c r="AF22" s="33">
        <f t="shared" si="5"/>
        <v>0.34432969370293953</v>
      </c>
      <c r="AG22" s="33">
        <f t="shared" si="10"/>
        <v>0.20270416333301614</v>
      </c>
      <c r="AI22">
        <f t="shared" si="11"/>
        <v>1.9961687944881243</v>
      </c>
      <c r="AK22">
        <f t="shared" si="6"/>
        <v>0.25613485688506044</v>
      </c>
    </row>
    <row r="23" spans="1:38">
      <c r="A23">
        <v>2016</v>
      </c>
      <c r="B23" t="s">
        <v>17</v>
      </c>
      <c r="C23" s="4">
        <v>14502621</v>
      </c>
      <c r="D23" s="4">
        <v>13563922</v>
      </c>
      <c r="E23" s="4">
        <v>135690</v>
      </c>
      <c r="F23" s="4">
        <v>1011153</v>
      </c>
      <c r="G23" s="4">
        <v>15513774</v>
      </c>
      <c r="H23" s="4">
        <v>5025749</v>
      </c>
      <c r="I23" s="4">
        <v>2521852</v>
      </c>
      <c r="J23" s="4">
        <v>1164386</v>
      </c>
      <c r="K23" s="4">
        <v>8962156</v>
      </c>
      <c r="L23" s="4">
        <v>1525869</v>
      </c>
      <c r="M23" s="4">
        <v>1467814</v>
      </c>
      <c r="N23" s="4">
        <v>1074549</v>
      </c>
      <c r="P23" s="1">
        <f t="shared" si="7"/>
        <v>10488025</v>
      </c>
      <c r="R23">
        <f t="shared" si="8"/>
        <v>0.42609518718782863</v>
      </c>
      <c r="S23" s="23">
        <v>23.31</v>
      </c>
      <c r="T23" s="4">
        <v>3709580</v>
      </c>
      <c r="U23" s="4">
        <v>2258030</v>
      </c>
      <c r="V23" s="31"/>
      <c r="W23" s="1">
        <f t="shared" si="0"/>
        <v>-11042070</v>
      </c>
      <c r="Y23">
        <f t="shared" si="1"/>
        <v>1.4791892658531993</v>
      </c>
      <c r="AA23">
        <f t="shared" si="2"/>
        <v>9.4613599501965157E-2</v>
      </c>
      <c r="AC23" s="33">
        <f t="shared" si="3"/>
        <v>0.93482224247948953</v>
      </c>
      <c r="AD23" s="33">
        <f t="shared" si="4"/>
        <v>6.9264190647614174E-2</v>
      </c>
      <c r="AE23" s="33">
        <f t="shared" si="9"/>
        <v>0.14555001252435418</v>
      </c>
      <c r="AF23" s="33">
        <f t="shared" si="5"/>
        <v>0.47918926585319926</v>
      </c>
      <c r="AG23" s="33">
        <f t="shared" si="10"/>
        <v>0.23911525332262801</v>
      </c>
      <c r="AI23">
        <f t="shared" si="11"/>
        <v>2.2257004120469635</v>
      </c>
      <c r="AK23">
        <f t="shared" si="6"/>
        <v>0.32395399082131787</v>
      </c>
    </row>
    <row r="24" spans="1:38">
      <c r="A24">
        <v>2017</v>
      </c>
      <c r="B24" t="s">
        <v>17</v>
      </c>
      <c r="C24" s="4">
        <v>14093595</v>
      </c>
      <c r="D24" s="4">
        <v>13205946</v>
      </c>
      <c r="E24" s="4">
        <v>135108</v>
      </c>
      <c r="F24" s="4">
        <v>1213837</v>
      </c>
      <c r="G24" s="4">
        <v>15307432</v>
      </c>
      <c r="H24" s="4">
        <v>5687864</v>
      </c>
      <c r="I24" s="4">
        <v>3534635</v>
      </c>
      <c r="J24" s="4">
        <v>1221969</v>
      </c>
      <c r="K24" s="4">
        <v>8135177</v>
      </c>
      <c r="L24" s="4">
        <v>1484391</v>
      </c>
      <c r="M24" s="4">
        <v>1717370</v>
      </c>
      <c r="N24" s="4">
        <v>1253579</v>
      </c>
      <c r="P24" s="1">
        <f t="shared" si="7"/>
        <v>9619568</v>
      </c>
      <c r="R24">
        <f t="shared" si="8"/>
        <v>0.35465585555509976</v>
      </c>
      <c r="S24" s="23">
        <v>21.71</v>
      </c>
      <c r="T24" s="4">
        <v>3961000</v>
      </c>
      <c r="U24" s="24">
        <v>2125390</v>
      </c>
      <c r="V24" s="31"/>
      <c r="W24" s="1">
        <f t="shared" si="0"/>
        <v>-9671311</v>
      </c>
      <c r="Y24">
        <f t="shared" si="1"/>
        <v>1.5912806063640279</v>
      </c>
      <c r="AA24">
        <f t="shared" si="2"/>
        <v>0.11219190782621148</v>
      </c>
      <c r="AC24" s="33">
        <f t="shared" si="3"/>
        <v>0.92070276712645205</v>
      </c>
      <c r="AD24" s="33">
        <f t="shared" si="4"/>
        <v>8.1893488078209328E-2</v>
      </c>
      <c r="AE24" s="33">
        <f t="shared" si="9"/>
        <v>0.1388469339599222</v>
      </c>
      <c r="AF24" s="33">
        <f t="shared" si="5"/>
        <v>0.59128060636402802</v>
      </c>
      <c r="AG24" s="33">
        <f t="shared" si="10"/>
        <v>0.25876319424446897</v>
      </c>
      <c r="AI24">
        <f t="shared" si="11"/>
        <v>2.2912206439918648</v>
      </c>
      <c r="AK24">
        <f t="shared" si="6"/>
        <v>0.37157532367284074</v>
      </c>
    </row>
    <row r="25" spans="1:38">
      <c r="A25">
        <v>2018</v>
      </c>
      <c r="B25" t="s">
        <v>17</v>
      </c>
      <c r="C25" s="4">
        <v>13785594</v>
      </c>
      <c r="D25" s="4">
        <v>12872781</v>
      </c>
      <c r="E25" s="4">
        <v>138183</v>
      </c>
      <c r="F25" s="4">
        <v>1113476</v>
      </c>
      <c r="G25" s="4">
        <v>14899070</v>
      </c>
      <c r="H25" s="4">
        <v>6023805</v>
      </c>
      <c r="I25" s="4">
        <v>3180024</v>
      </c>
      <c r="J25" s="4">
        <v>1327751</v>
      </c>
      <c r="K25" s="4">
        <v>7376773</v>
      </c>
      <c r="L25" s="4">
        <v>1498492</v>
      </c>
      <c r="M25" s="4">
        <v>1850203</v>
      </c>
      <c r="N25" s="4">
        <v>1326339</v>
      </c>
      <c r="P25" s="1">
        <f t="shared" si="7"/>
        <v>8875265</v>
      </c>
      <c r="R25">
        <f t="shared" si="8"/>
        <v>0.41708458804084497</v>
      </c>
      <c r="S25" s="23">
        <v>22</v>
      </c>
      <c r="T25" s="4">
        <v>4201410</v>
      </c>
      <c r="U25" s="4">
        <v>2176870</v>
      </c>
      <c r="V25" s="31"/>
      <c r="W25" s="1">
        <f t="shared" si="0"/>
        <v>-9692757</v>
      </c>
      <c r="X25">
        <f>SUM(W25)</f>
        <v>-9692757</v>
      </c>
      <c r="Y25">
        <f t="shared" si="1"/>
        <v>1.6787183255936584</v>
      </c>
      <c r="Z25">
        <f>SUM(Y25)</f>
        <v>1.6787183255936584</v>
      </c>
      <c r="AA25">
        <f t="shared" si="2"/>
        <v>0.12418244897164722</v>
      </c>
      <c r="AB25">
        <f>SUM(AA25)</f>
        <v>0.12418244897164722</v>
      </c>
      <c r="AC25" s="33">
        <f t="shared" si="3"/>
        <v>0.92526540247142941</v>
      </c>
      <c r="AD25" s="33">
        <f t="shared" si="4"/>
        <v>8.9021596649992249E-2</v>
      </c>
      <c r="AE25" s="33">
        <f t="shared" si="9"/>
        <v>0.14610777719683174</v>
      </c>
      <c r="AF25" s="33">
        <f t="shared" si="5"/>
        <v>0.6787183255936583</v>
      </c>
      <c r="AG25" s="33">
        <f t="shared" si="10"/>
        <v>0.28199142631050128</v>
      </c>
      <c r="AI25">
        <f t="shared" si="11"/>
        <v>2.406326804691945</v>
      </c>
      <c r="AJ25">
        <f>SUM(AI25)</f>
        <v>2.406326804691945</v>
      </c>
      <c r="AK25">
        <f t="shared" si="6"/>
        <v>0.40430745006231933</v>
      </c>
      <c r="AL25">
        <f>SUM(AK25)</f>
        <v>0.40430745006231933</v>
      </c>
    </row>
    <row r="26" spans="1:38">
      <c r="A26">
        <v>2019</v>
      </c>
      <c r="B26" t="s">
        <v>17</v>
      </c>
      <c r="C26" s="2">
        <v>14137801</v>
      </c>
      <c r="D26" s="4">
        <v>12872781</v>
      </c>
      <c r="E26" s="4">
        <v>140928</v>
      </c>
      <c r="F26" s="4">
        <v>752742</v>
      </c>
      <c r="G26" s="2">
        <v>14890543</v>
      </c>
      <c r="H26" s="2">
        <v>6381876</v>
      </c>
      <c r="I26" s="4">
        <v>3938336</v>
      </c>
      <c r="J26" s="2">
        <v>1445675</v>
      </c>
      <c r="K26" s="2">
        <v>6428152</v>
      </c>
      <c r="L26" s="2">
        <v>2080515</v>
      </c>
      <c r="M26" s="2">
        <v>1977279</v>
      </c>
      <c r="N26" s="2">
        <v>1408122</v>
      </c>
      <c r="P26" s="1">
        <f t="shared" si="7"/>
        <v>8508667</v>
      </c>
      <c r="R26">
        <f t="shared" si="8"/>
        <v>0.35754237322564658</v>
      </c>
      <c r="S26" s="23">
        <v>22.51</v>
      </c>
      <c r="T26" s="4">
        <v>4443560</v>
      </c>
      <c r="U26" s="4">
        <v>2546020</v>
      </c>
      <c r="V26" s="31"/>
      <c r="W26" s="1">
        <f t="shared" si="0"/>
        <v>-8934445</v>
      </c>
      <c r="Y26">
        <f t="shared" si="1"/>
        <v>1.7500441608538682</v>
      </c>
      <c r="AA26">
        <f t="shared" si="2"/>
        <v>0.13278756859303251</v>
      </c>
      <c r="AC26" s="33">
        <f t="shared" si="3"/>
        <v>0.94944831763354764</v>
      </c>
      <c r="AD26" s="33">
        <f t="shared" si="4"/>
        <v>9.4564852336143826E-2</v>
      </c>
      <c r="AE26" s="33">
        <f t="shared" si="9"/>
        <v>0.17098234765515266</v>
      </c>
      <c r="AF26" s="33">
        <f t="shared" si="5"/>
        <v>0.75004416085386816</v>
      </c>
      <c r="AG26" s="33">
        <f t="shared" si="10"/>
        <v>0.29841490669614934</v>
      </c>
      <c r="AI26">
        <f t="shared" si="11"/>
        <v>2.5844119249013326</v>
      </c>
      <c r="AK26">
        <f t="shared" si="6"/>
        <v>0.42858584807820643</v>
      </c>
    </row>
    <row r="27" spans="1:38">
      <c r="A27">
        <v>2020</v>
      </c>
      <c r="B27" t="s">
        <v>17</v>
      </c>
      <c r="C27" s="2">
        <v>13537000</v>
      </c>
      <c r="D27" s="4">
        <v>12670706</v>
      </c>
      <c r="E27" s="4">
        <v>139176</v>
      </c>
      <c r="F27" s="4">
        <v>2126087</v>
      </c>
      <c r="G27" s="4">
        <v>15663087</v>
      </c>
      <c r="H27" s="2">
        <v>6064983</v>
      </c>
      <c r="I27" s="2">
        <v>3811411</v>
      </c>
      <c r="J27" s="4">
        <v>-160748</v>
      </c>
      <c r="K27" s="2">
        <v>7819768</v>
      </c>
      <c r="L27" s="2">
        <v>1778336</v>
      </c>
      <c r="M27" s="2">
        <v>163129</v>
      </c>
      <c r="N27" s="4">
        <v>-316754</v>
      </c>
      <c r="P27" s="1">
        <f t="shared" si="7"/>
        <v>9598104</v>
      </c>
      <c r="R27">
        <f t="shared" si="8"/>
        <v>-8.3106754952431E-2</v>
      </c>
      <c r="S27" s="23">
        <v>-2.0699999999999998</v>
      </c>
      <c r="T27" s="4">
        <v>2180620</v>
      </c>
      <c r="U27" s="4">
        <v>850090</v>
      </c>
      <c r="V27" s="31"/>
      <c r="W27" s="1">
        <f t="shared" si="0"/>
        <v>-8859295</v>
      </c>
      <c r="Y27">
        <f t="shared" si="1"/>
        <v>1.6318938615376537</v>
      </c>
      <c r="AA27">
        <f t="shared" si="2"/>
        <v>1.0414869048483226E-2</v>
      </c>
      <c r="AC27" s="33">
        <f t="shared" si="3"/>
        <v>0.86426130430099768</v>
      </c>
      <c r="AD27" s="33">
        <f t="shared" si="4"/>
        <v>-2.022296115701841E-2</v>
      </c>
      <c r="AE27" s="33">
        <f t="shared" si="9"/>
        <v>5.4273464739102835E-2</v>
      </c>
      <c r="AF27" s="33">
        <f t="shared" si="5"/>
        <v>0.6318938615376537</v>
      </c>
      <c r="AG27" s="33">
        <f t="shared" si="10"/>
        <v>0.13922032100057927</v>
      </c>
      <c r="AI27">
        <f t="shared" si="11"/>
        <v>1.7062604911035821</v>
      </c>
      <c r="AK27">
        <f t="shared" si="6"/>
        <v>0.38721504898746972</v>
      </c>
    </row>
    <row r="28" spans="1:38">
      <c r="A28">
        <v>2021</v>
      </c>
      <c r="B28" t="s">
        <v>17</v>
      </c>
      <c r="C28" s="2">
        <v>13851422</v>
      </c>
      <c r="D28" s="2">
        <v>12372965</v>
      </c>
      <c r="E28" s="4">
        <v>136728</v>
      </c>
      <c r="F28" s="2">
        <v>2474189</v>
      </c>
      <c r="G28" s="2">
        <v>16325611</v>
      </c>
      <c r="H28" s="2">
        <v>6011974</v>
      </c>
      <c r="I28" s="2">
        <v>3745312</v>
      </c>
      <c r="J28" s="2">
        <v>-89584</v>
      </c>
      <c r="K28" s="2">
        <v>7823898</v>
      </c>
      <c r="L28" s="2">
        <v>2489739</v>
      </c>
      <c r="M28" s="2">
        <v>809707</v>
      </c>
      <c r="N28" s="1">
        <v>-46951</v>
      </c>
      <c r="P28" s="1">
        <f t="shared" si="7"/>
        <v>10313637</v>
      </c>
      <c r="R28">
        <f t="shared" si="8"/>
        <v>-1.253593826095129E-2</v>
      </c>
      <c r="S28" s="23">
        <v>-0.98</v>
      </c>
      <c r="T28" s="4">
        <v>2318750</v>
      </c>
      <c r="U28" s="26">
        <v>834560</v>
      </c>
      <c r="V28" s="31"/>
      <c r="W28" s="1">
        <f t="shared" si="0"/>
        <v>-8627653</v>
      </c>
      <c r="Y28">
        <f t="shared" si="1"/>
        <v>1.5829150279382531</v>
      </c>
      <c r="AA28">
        <f t="shared" si="2"/>
        <v>4.959734738258801E-2</v>
      </c>
      <c r="AC28" s="33">
        <f t="shared" si="3"/>
        <v>0.84844738735965231</v>
      </c>
      <c r="AD28" s="33">
        <f t="shared" si="4"/>
        <v>-2.8759107392672778E-3</v>
      </c>
      <c r="AE28" s="33">
        <f t="shared" si="9"/>
        <v>5.1119679379840667E-2</v>
      </c>
      <c r="AF28" s="33">
        <f t="shared" si="5"/>
        <v>0.58291502793825301</v>
      </c>
      <c r="AG28" s="33">
        <f t="shared" si="10"/>
        <v>0.14203143759826201</v>
      </c>
      <c r="AI28">
        <f t="shared" si="11"/>
        <v>1.6745859861112966</v>
      </c>
      <c r="AK28">
        <f t="shared" si="6"/>
        <v>0.36825414987530941</v>
      </c>
    </row>
    <row r="29" spans="1:38">
      <c r="A29">
        <v>2015</v>
      </c>
      <c r="B29" t="s">
        <v>18</v>
      </c>
      <c r="C29" s="1">
        <v>508500</v>
      </c>
      <c r="D29" s="4">
        <v>1563000</v>
      </c>
      <c r="E29" s="4">
        <v>507800</v>
      </c>
      <c r="F29" s="1">
        <v>947900</v>
      </c>
      <c r="G29" s="1">
        <v>1456400</v>
      </c>
      <c r="H29" s="1">
        <v>380700</v>
      </c>
      <c r="I29" s="1">
        <v>-552900</v>
      </c>
      <c r="J29" s="1">
        <v>344800</v>
      </c>
      <c r="K29" s="2">
        <v>987504</v>
      </c>
      <c r="L29" s="1">
        <v>1075700</v>
      </c>
      <c r="M29" s="1">
        <v>391800</v>
      </c>
      <c r="N29" s="1">
        <v>344800</v>
      </c>
      <c r="P29" s="1">
        <f t="shared" si="7"/>
        <v>2063204</v>
      </c>
      <c r="R29">
        <f t="shared" si="8"/>
        <v>-0.62362090793995295</v>
      </c>
      <c r="S29" s="23">
        <v>30.12</v>
      </c>
      <c r="T29" s="4">
        <v>3912700</v>
      </c>
      <c r="U29" s="25">
        <v>1475630</v>
      </c>
      <c r="V29" s="32">
        <v>-18.940000000000001</v>
      </c>
      <c r="W29" s="1">
        <f t="shared" si="0"/>
        <v>-2115900</v>
      </c>
      <c r="Y29">
        <f t="shared" si="1"/>
        <v>0.70589238873131299</v>
      </c>
      <c r="AA29">
        <f t="shared" si="2"/>
        <v>0.2690195001373249</v>
      </c>
      <c r="AC29" s="33">
        <f t="shared" si="3"/>
        <v>0.34914858555341938</v>
      </c>
      <c r="AD29" s="33">
        <f t="shared" si="4"/>
        <v>0.23674814611370504</v>
      </c>
      <c r="AE29" s="33">
        <f t="shared" si="9"/>
        <v>1.0132037901675364</v>
      </c>
      <c r="AF29" s="33">
        <f t="shared" si="5"/>
        <v>0.18451883575254799</v>
      </c>
      <c r="AG29" s="33">
        <f t="shared" si="10"/>
        <v>2.6865558912386707</v>
      </c>
      <c r="AI29">
        <f t="shared" si="11"/>
        <v>6.89126540746636</v>
      </c>
      <c r="AK29">
        <f t="shared" si="6"/>
        <v>0.26139796759132106</v>
      </c>
    </row>
    <row r="30" spans="1:38">
      <c r="A30">
        <v>2016</v>
      </c>
      <c r="B30" t="s">
        <v>18</v>
      </c>
      <c r="C30" s="1">
        <v>4652300</v>
      </c>
      <c r="D30" s="1">
        <v>1876200</v>
      </c>
      <c r="E30" s="1">
        <v>2615000</v>
      </c>
      <c r="F30" s="1">
        <v>984700</v>
      </c>
      <c r="G30" s="1">
        <v>5637000</v>
      </c>
      <c r="H30" s="1">
        <v>1459500</v>
      </c>
      <c r="I30" s="1">
        <v>1482800</v>
      </c>
      <c r="J30" s="1">
        <v>701100</v>
      </c>
      <c r="K30" s="1">
        <v>1893700</v>
      </c>
      <c r="L30" s="1">
        <v>2283800</v>
      </c>
      <c r="M30" s="1">
        <v>340200</v>
      </c>
      <c r="N30" s="1">
        <v>677800</v>
      </c>
      <c r="P30" s="1">
        <f t="shared" si="7"/>
        <v>4177500</v>
      </c>
      <c r="R30">
        <f t="shared" si="8"/>
        <v>0.45710817372538443</v>
      </c>
      <c r="S30" s="23">
        <v>30.17</v>
      </c>
      <c r="T30" s="4">
        <v>4472900</v>
      </c>
      <c r="U30" s="25">
        <v>1711400</v>
      </c>
      <c r="V30" s="31"/>
      <c r="W30" s="1">
        <f t="shared" si="0"/>
        <v>-393400</v>
      </c>
      <c r="Y30">
        <f t="shared" si="1"/>
        <v>1.3493716337522441</v>
      </c>
      <c r="AA30">
        <f t="shared" si="2"/>
        <v>6.035125066524747E-2</v>
      </c>
      <c r="AC30" s="33">
        <f t="shared" si="3"/>
        <v>0.82531488380344153</v>
      </c>
      <c r="AD30" s="33">
        <f t="shared" si="4"/>
        <v>0.12024126308320028</v>
      </c>
      <c r="AE30" s="33">
        <f t="shared" si="9"/>
        <v>0.30360120631541598</v>
      </c>
      <c r="AF30" s="33">
        <f t="shared" si="5"/>
        <v>0.34937163375224417</v>
      </c>
      <c r="AG30" s="33">
        <f t="shared" si="10"/>
        <v>0.79348944474010996</v>
      </c>
      <c r="AI30">
        <f t="shared" si="11"/>
        <v>3.1637120347129386</v>
      </c>
      <c r="AK30">
        <f t="shared" si="6"/>
        <v>0.25891431612559873</v>
      </c>
    </row>
    <row r="31" spans="1:38">
      <c r="A31">
        <v>2017</v>
      </c>
      <c r="B31" t="s">
        <v>18</v>
      </c>
      <c r="C31" s="1">
        <v>4544200</v>
      </c>
      <c r="D31" s="1">
        <v>1721700</v>
      </c>
      <c r="E31" s="1">
        <v>2616000</v>
      </c>
      <c r="F31" s="1">
        <v>1109700</v>
      </c>
      <c r="G31" s="1">
        <v>5653900</v>
      </c>
      <c r="H31" s="1">
        <v>1160600</v>
      </c>
      <c r="I31" s="1">
        <v>512400</v>
      </c>
      <c r="J31" s="1">
        <v>596100</v>
      </c>
      <c r="K31" s="1">
        <v>2157100</v>
      </c>
      <c r="L31" s="1">
        <v>2336200</v>
      </c>
      <c r="M31" s="1">
        <v>420700</v>
      </c>
      <c r="N31" s="1">
        <v>628100</v>
      </c>
      <c r="P31" s="1">
        <f t="shared" si="7"/>
        <v>4493300</v>
      </c>
      <c r="R31">
        <f t="shared" si="8"/>
        <v>1.225800156128025</v>
      </c>
      <c r="S31" s="17">
        <v>38.049999999999997</v>
      </c>
      <c r="T31" s="4">
        <v>4852700</v>
      </c>
      <c r="U31" s="4">
        <v>1879600</v>
      </c>
      <c r="V31" s="31"/>
      <c r="W31" s="1">
        <f t="shared" si="0"/>
        <v>-1209300</v>
      </c>
      <c r="Y31">
        <f t="shared" si="1"/>
        <v>1.2582956846860882</v>
      </c>
      <c r="AA31">
        <f t="shared" si="2"/>
        <v>7.4408815154141383E-2</v>
      </c>
      <c r="AC31" s="33">
        <f t="shared" si="3"/>
        <v>0.80372839986557953</v>
      </c>
      <c r="AD31" s="33">
        <f t="shared" si="4"/>
        <v>0.11109145899290755</v>
      </c>
      <c r="AE31" s="33">
        <f t="shared" si="9"/>
        <v>0.33244309237871206</v>
      </c>
      <c r="AF31" s="33">
        <f t="shared" si="5"/>
        <v>0.25829568468608816</v>
      </c>
      <c r="AG31" s="33">
        <f t="shared" si="10"/>
        <v>0.85829250605776541</v>
      </c>
      <c r="AI31">
        <f t="shared" si="11"/>
        <v>3.2303342441479344</v>
      </c>
      <c r="AK31">
        <f t="shared" si="6"/>
        <v>0.2052742354834716</v>
      </c>
    </row>
    <row r="32" spans="1:38">
      <c r="A32">
        <v>2018</v>
      </c>
      <c r="B32" t="s">
        <v>18</v>
      </c>
      <c r="C32" s="1">
        <v>5531300</v>
      </c>
      <c r="D32" s="1">
        <v>1649200</v>
      </c>
      <c r="E32" s="1">
        <v>3664700</v>
      </c>
      <c r="F32" s="1">
        <v>1245200</v>
      </c>
      <c r="G32" s="1">
        <v>6776500</v>
      </c>
      <c r="H32" s="1">
        <v>1198000</v>
      </c>
      <c r="I32" s="1">
        <v>561300</v>
      </c>
      <c r="J32" s="1">
        <v>608400</v>
      </c>
      <c r="K32" s="1">
        <v>3126100</v>
      </c>
      <c r="L32" s="1">
        <v>2452400</v>
      </c>
      <c r="M32" s="1">
        <v>430700</v>
      </c>
      <c r="N32" s="1">
        <v>583900</v>
      </c>
      <c r="P32" s="1">
        <f t="shared" si="7"/>
        <v>5578500</v>
      </c>
      <c r="R32">
        <f t="shared" si="8"/>
        <v>1.0402636736148227</v>
      </c>
      <c r="S32" s="23">
        <v>31.56</v>
      </c>
      <c r="T32" s="4">
        <v>4935700</v>
      </c>
      <c r="U32" s="4">
        <v>2028300</v>
      </c>
      <c r="V32" s="31"/>
      <c r="W32" s="1">
        <f t="shared" si="0"/>
        <v>-1087900</v>
      </c>
      <c r="X32">
        <f>SUM(W29:W35)/7</f>
        <v>-1044857.1428571428</v>
      </c>
      <c r="Y32">
        <f t="shared" si="1"/>
        <v>1.2147530698216367</v>
      </c>
      <c r="Z32">
        <f>SUM(Y29:Y35)/7</f>
        <v>1.337717307288852</v>
      </c>
      <c r="AA32">
        <f t="shared" si="2"/>
        <v>6.3557883863351289E-2</v>
      </c>
      <c r="AB32">
        <f>SUM(AA29:AA35)/7</f>
        <v>7.8620965309858112E-2</v>
      </c>
      <c r="AC32" s="33">
        <f t="shared" si="3"/>
        <v>0.81624732531542832</v>
      </c>
      <c r="AD32" s="33">
        <f t="shared" si="4"/>
        <v>8.6165424629233378E-2</v>
      </c>
      <c r="AE32" s="33">
        <f t="shared" si="9"/>
        <v>0.29931380506160998</v>
      </c>
      <c r="AF32" s="33">
        <f t="shared" si="5"/>
        <v>0.21475306982163664</v>
      </c>
      <c r="AG32" s="33">
        <f t="shared" si="10"/>
        <v>0.72835534567992322</v>
      </c>
      <c r="AI32">
        <f t="shared" si="11"/>
        <v>2.945071129135659</v>
      </c>
      <c r="AJ32">
        <f>SUM(AI29:AI35)/7</f>
        <v>3.1308110223804353</v>
      </c>
      <c r="AK32">
        <f t="shared" si="6"/>
        <v>0.17678742713790305</v>
      </c>
      <c r="AL32">
        <f>SUM(AK29:AK35)/7</f>
        <v>0.27476005999553893</v>
      </c>
    </row>
    <row r="33" spans="1:38">
      <c r="A33">
        <v>2019</v>
      </c>
      <c r="B33" t="s">
        <v>18</v>
      </c>
      <c r="C33" s="6">
        <v>8958000</v>
      </c>
      <c r="D33" s="6">
        <v>4187800</v>
      </c>
      <c r="E33" s="6">
        <v>3921200</v>
      </c>
      <c r="F33" s="6">
        <v>1443100</v>
      </c>
      <c r="G33" s="6">
        <v>10401100</v>
      </c>
      <c r="H33" s="6">
        <v>3797100</v>
      </c>
      <c r="I33" s="6">
        <v>2623300</v>
      </c>
      <c r="J33" s="6">
        <v>1406400</v>
      </c>
      <c r="K33" s="6">
        <v>2623300</v>
      </c>
      <c r="L33" s="6">
        <v>2970300</v>
      </c>
      <c r="M33" s="6">
        <v>1475400</v>
      </c>
      <c r="N33" s="1">
        <v>654900</v>
      </c>
      <c r="P33" s="1">
        <f t="shared" si="7"/>
        <v>5593600</v>
      </c>
      <c r="R33">
        <f t="shared" si="8"/>
        <v>0.24964739069111425</v>
      </c>
      <c r="S33" s="23">
        <v>29.43</v>
      </c>
      <c r="T33" s="4">
        <v>5570100</v>
      </c>
      <c r="U33" s="4">
        <v>2248600</v>
      </c>
      <c r="V33" s="31"/>
      <c r="W33" s="1">
        <f t="shared" si="0"/>
        <v>-1564500</v>
      </c>
      <c r="Y33">
        <f t="shared" si="1"/>
        <v>1.8594643878718535</v>
      </c>
      <c r="AA33">
        <f t="shared" si="2"/>
        <v>0.14185038120967974</v>
      </c>
      <c r="AC33" s="33">
        <f t="shared" si="3"/>
        <v>0.86125505956100801</v>
      </c>
      <c r="AD33" s="33">
        <f t="shared" si="4"/>
        <v>6.2964494140042876E-2</v>
      </c>
      <c r="AE33" s="33">
        <f t="shared" si="9"/>
        <v>0.21618867235196276</v>
      </c>
      <c r="AF33" s="33">
        <f t="shared" si="5"/>
        <v>0.67882937643020591</v>
      </c>
      <c r="AG33" s="33">
        <f t="shared" si="10"/>
        <v>0.53552989587639765</v>
      </c>
      <c r="AI33">
        <f t="shared" si="11"/>
        <v>2.7779065037652675</v>
      </c>
      <c r="AK33">
        <f t="shared" si="6"/>
        <v>0.3650671563584621</v>
      </c>
    </row>
    <row r="34" spans="1:38">
      <c r="A34">
        <v>2020</v>
      </c>
      <c r="B34" t="s">
        <v>18</v>
      </c>
      <c r="C34" s="6">
        <v>8582600</v>
      </c>
      <c r="D34" s="6">
        <v>3946900</v>
      </c>
      <c r="E34" s="6">
        <v>3946900</v>
      </c>
      <c r="F34" s="6">
        <v>3117500</v>
      </c>
      <c r="G34" s="6">
        <v>11700100</v>
      </c>
      <c r="H34" s="6">
        <v>3755300</v>
      </c>
      <c r="I34" s="6">
        <v>3770600</v>
      </c>
      <c r="J34" s="6">
        <v>-874000</v>
      </c>
      <c r="K34" s="6">
        <v>5552300</v>
      </c>
      <c r="L34" s="6">
        <v>2392500</v>
      </c>
      <c r="M34" s="6">
        <v>-601600</v>
      </c>
      <c r="N34" s="6">
        <v>-626300</v>
      </c>
      <c r="P34" s="1">
        <f t="shared" si="7"/>
        <v>7944800</v>
      </c>
      <c r="R34">
        <f t="shared" si="8"/>
        <v>-0.16610088580066834</v>
      </c>
      <c r="S34" s="23">
        <v>-16.7</v>
      </c>
      <c r="T34" s="4">
        <v>2174000</v>
      </c>
      <c r="U34" s="4">
        <v>58600</v>
      </c>
      <c r="V34" s="31"/>
      <c r="W34" s="1">
        <f t="shared" ref="W34:W65" si="12">I34-D34</f>
        <v>-176300</v>
      </c>
      <c r="Y34">
        <f t="shared" ref="Y34:Y65" si="13">G34/P34</f>
        <v>1.4726739502567718</v>
      </c>
      <c r="AA34">
        <f t="shared" ref="AA34:AA65" si="14">M34/G34</f>
        <v>-5.1418363945607302E-2</v>
      </c>
      <c r="AC34" s="33">
        <f t="shared" ref="AC34:AC65" si="15">C34/G34</f>
        <v>0.73354928590353929</v>
      </c>
      <c r="AD34" s="33">
        <f t="shared" ref="AD34:AD65" si="16">N34/G34</f>
        <v>-5.3529457013187919E-2</v>
      </c>
      <c r="AE34" s="33">
        <f t="shared" si="9"/>
        <v>5.008504200818796E-3</v>
      </c>
      <c r="AF34" s="33">
        <f t="shared" ref="AF34:AF65" si="17">H34/P34</f>
        <v>0.47267395025677172</v>
      </c>
      <c r="AG34" s="33">
        <f t="shared" si="10"/>
        <v>0.18581037768907957</v>
      </c>
      <c r="AI34">
        <f t="shared" si="11"/>
        <v>1.2912607149716286</v>
      </c>
      <c r="AK34">
        <f t="shared" ref="AK34:AK65" si="18">H34/G34</f>
        <v>0.32096306869172059</v>
      </c>
    </row>
    <row r="35" spans="1:38">
      <c r="A35">
        <v>2021</v>
      </c>
      <c r="B35" t="s">
        <v>18</v>
      </c>
      <c r="C35" s="6">
        <v>8538200</v>
      </c>
      <c r="D35" s="6">
        <v>3914800</v>
      </c>
      <c r="E35" s="6">
        <v>3914800</v>
      </c>
      <c r="F35" s="6">
        <v>2643700</v>
      </c>
      <c r="G35" s="6">
        <v>11181900</v>
      </c>
      <c r="H35" s="6">
        <v>3745000</v>
      </c>
      <c r="I35" s="6">
        <v>3148100</v>
      </c>
      <c r="J35" s="6">
        <v>-197400</v>
      </c>
      <c r="K35" s="6">
        <v>5432600</v>
      </c>
      <c r="L35" s="6">
        <v>2004300</v>
      </c>
      <c r="M35" s="6">
        <v>-83000</v>
      </c>
      <c r="N35" s="1">
        <v>-142400</v>
      </c>
      <c r="P35" s="1">
        <f t="shared" si="7"/>
        <v>7436900</v>
      </c>
      <c r="R35">
        <f t="shared" si="8"/>
        <v>-4.5233632984975063E-2</v>
      </c>
      <c r="S35" s="17">
        <v>-3.8</v>
      </c>
      <c r="T35" s="4">
        <v>2670000</v>
      </c>
      <c r="U35" s="4">
        <v>598900</v>
      </c>
      <c r="V35" s="31"/>
      <c r="W35" s="1">
        <f t="shared" si="12"/>
        <v>-766700</v>
      </c>
      <c r="Y35">
        <f t="shared" si="13"/>
        <v>1.5035700359020561</v>
      </c>
      <c r="AA35">
        <f t="shared" si="14"/>
        <v>-7.4227099151307025E-3</v>
      </c>
      <c r="AC35" s="33">
        <f t="shared" si="15"/>
        <v>0.7635732746670959</v>
      </c>
      <c r="AD35" s="33">
        <f t="shared" si="16"/>
        <v>-1.2734866167645928E-2</v>
      </c>
      <c r="AE35" s="33">
        <f t="shared" si="9"/>
        <v>5.3559770700864789E-2</v>
      </c>
      <c r="AF35" s="33">
        <f t="shared" si="17"/>
        <v>0.50357003590205596</v>
      </c>
      <c r="AG35" s="33">
        <f t="shared" si="10"/>
        <v>0.23877874064336116</v>
      </c>
      <c r="AI35">
        <f t="shared" si="11"/>
        <v>1.6161271224632594</v>
      </c>
      <c r="AK35">
        <f t="shared" si="18"/>
        <v>0.33491624858029495</v>
      </c>
    </row>
    <row r="36" spans="1:38">
      <c r="A36">
        <v>2015</v>
      </c>
      <c r="B36" t="s">
        <v>19</v>
      </c>
      <c r="C36" s="1">
        <v>1670463</v>
      </c>
      <c r="D36" s="1">
        <v>1216</v>
      </c>
      <c r="E36" s="13">
        <v>1668280</v>
      </c>
      <c r="F36" s="1">
        <v>28441</v>
      </c>
      <c r="G36" s="1">
        <v>1698904</v>
      </c>
      <c r="H36" s="1">
        <v>455525</v>
      </c>
      <c r="I36" s="1">
        <v>46599</v>
      </c>
      <c r="J36" s="1">
        <v>21539</v>
      </c>
      <c r="K36" s="1">
        <v>968347</v>
      </c>
      <c r="L36" s="1">
        <v>275032</v>
      </c>
      <c r="M36" s="1">
        <v>455525</v>
      </c>
      <c r="N36" s="1">
        <v>21539</v>
      </c>
      <c r="P36" s="1">
        <f t="shared" si="7"/>
        <v>1243379</v>
      </c>
      <c r="R36">
        <f t="shared" si="8"/>
        <v>0.46222021931801111</v>
      </c>
      <c r="S36" s="23">
        <v>10.41</v>
      </c>
      <c r="T36" s="4">
        <v>575370</v>
      </c>
      <c r="U36" s="6">
        <v>543260</v>
      </c>
      <c r="V36" s="31"/>
      <c r="W36" s="1">
        <f t="shared" si="12"/>
        <v>45383</v>
      </c>
      <c r="Y36">
        <f t="shared" si="13"/>
        <v>1.3663605385003286</v>
      </c>
      <c r="AA36">
        <f t="shared" si="14"/>
        <v>0.26812874653305896</v>
      </c>
      <c r="AC36" s="33">
        <f t="shared" si="15"/>
        <v>0.98325920711235004</v>
      </c>
      <c r="AD36" s="33">
        <f t="shared" si="16"/>
        <v>1.2678173693157472E-2</v>
      </c>
      <c r="AE36" s="33">
        <f t="shared" si="9"/>
        <v>0.31977086403940425</v>
      </c>
      <c r="AF36" s="33">
        <f t="shared" si="17"/>
        <v>0.36636053850032851</v>
      </c>
      <c r="AG36" s="33">
        <f t="shared" si="10"/>
        <v>0.33867128454580131</v>
      </c>
      <c r="AI36">
        <f t="shared" si="11"/>
        <v>2.8113919506812728</v>
      </c>
      <c r="AK36">
        <f t="shared" si="18"/>
        <v>0.26812874653305896</v>
      </c>
    </row>
    <row r="37" spans="1:38">
      <c r="A37">
        <v>2016</v>
      </c>
      <c r="B37" t="s">
        <v>19</v>
      </c>
      <c r="C37" s="1">
        <v>2282281</v>
      </c>
      <c r="D37" s="1">
        <v>4718</v>
      </c>
      <c r="E37" s="6">
        <v>2274885</v>
      </c>
      <c r="F37" s="1">
        <v>252610</v>
      </c>
      <c r="G37" s="1">
        <v>2534891</v>
      </c>
      <c r="H37" s="1">
        <v>460728</v>
      </c>
      <c r="I37" s="1">
        <v>47728</v>
      </c>
      <c r="J37" s="1">
        <v>29234</v>
      </c>
      <c r="K37" s="1">
        <v>1676189</v>
      </c>
      <c r="L37" s="1">
        <v>397974</v>
      </c>
      <c r="M37" s="1">
        <v>460728</v>
      </c>
      <c r="N37" s="1">
        <v>21539</v>
      </c>
      <c r="P37" s="1">
        <f t="shared" si="7"/>
        <v>2074163</v>
      </c>
      <c r="R37">
        <f t="shared" si="8"/>
        <v>0.45128645658732819</v>
      </c>
      <c r="S37" s="23">
        <v>8.48</v>
      </c>
      <c r="T37" s="4">
        <v>630000</v>
      </c>
      <c r="U37" s="4">
        <v>215646</v>
      </c>
      <c r="V37" s="31"/>
      <c r="W37" s="1">
        <f t="shared" si="12"/>
        <v>43010</v>
      </c>
      <c r="Y37">
        <f t="shared" si="13"/>
        <v>1.222127190582418</v>
      </c>
      <c r="AA37">
        <f t="shared" si="14"/>
        <v>0.18175456064974785</v>
      </c>
      <c r="AC37" s="33">
        <f t="shared" si="15"/>
        <v>0.90034679992157451</v>
      </c>
      <c r="AD37" s="33">
        <f t="shared" si="16"/>
        <v>8.4970122975701907E-3</v>
      </c>
      <c r="AE37" s="33">
        <f t="shared" si="9"/>
        <v>8.5071113511389643E-2</v>
      </c>
      <c r="AF37" s="33">
        <f t="shared" si="17"/>
        <v>0.22212719058241806</v>
      </c>
      <c r="AG37" s="33">
        <f t="shared" si="10"/>
        <v>0.24853139641901761</v>
      </c>
      <c r="AI37">
        <f t="shared" si="11"/>
        <v>1.754854362478542</v>
      </c>
      <c r="AK37">
        <f t="shared" si="18"/>
        <v>0.18175456064974785</v>
      </c>
    </row>
    <row r="38" spans="1:38">
      <c r="A38">
        <v>2017</v>
      </c>
      <c r="B38" t="s">
        <v>19</v>
      </c>
      <c r="C38" s="1">
        <v>3024967</v>
      </c>
      <c r="D38" s="1">
        <v>7508</v>
      </c>
      <c r="E38" s="1">
        <v>3012456</v>
      </c>
      <c r="F38" s="1">
        <v>210696</v>
      </c>
      <c r="G38" s="1">
        <v>3235663</v>
      </c>
      <c r="H38" s="1">
        <v>461818</v>
      </c>
      <c r="I38" s="1">
        <v>57713</v>
      </c>
      <c r="J38" s="1">
        <v>-1859</v>
      </c>
      <c r="K38" s="1">
        <v>2370916</v>
      </c>
      <c r="L38" s="1">
        <v>402929</v>
      </c>
      <c r="M38" s="1">
        <v>461818</v>
      </c>
      <c r="N38" s="1">
        <v>19504</v>
      </c>
      <c r="P38" s="1">
        <f t="shared" si="7"/>
        <v>2773845</v>
      </c>
      <c r="R38">
        <f t="shared" si="8"/>
        <v>0.33794812260669171</v>
      </c>
      <c r="S38" s="23">
        <v>6.55</v>
      </c>
      <c r="T38" s="4">
        <v>740000</v>
      </c>
      <c r="U38" s="4">
        <v>322189</v>
      </c>
      <c r="V38" s="31"/>
      <c r="W38" s="1">
        <f t="shared" si="12"/>
        <v>50205</v>
      </c>
      <c r="Y38">
        <f t="shared" si="13"/>
        <v>1.1664901968206587</v>
      </c>
      <c r="AA38">
        <f t="shared" si="14"/>
        <v>0.14272747192770074</v>
      </c>
      <c r="AC38" s="33">
        <f t="shared" si="15"/>
        <v>0.93488320631660338</v>
      </c>
      <c r="AD38" s="33">
        <f t="shared" si="16"/>
        <v>6.0278218096260338E-3</v>
      </c>
      <c r="AE38" s="33">
        <f t="shared" si="9"/>
        <v>9.9574337624159251E-2</v>
      </c>
      <c r="AF38" s="33">
        <f t="shared" si="17"/>
        <v>0.16649019682065869</v>
      </c>
      <c r="AG38" s="33">
        <f t="shared" si="10"/>
        <v>0.22870119663265304</v>
      </c>
      <c r="AI38">
        <f t="shared" si="11"/>
        <v>1.7874894269981743</v>
      </c>
      <c r="AK38">
        <f t="shared" si="18"/>
        <v>0.14272747192770074</v>
      </c>
    </row>
    <row r="39" spans="1:38">
      <c r="A39">
        <v>2018</v>
      </c>
      <c r="B39" t="s">
        <v>19</v>
      </c>
      <c r="C39" s="1">
        <v>3334885</v>
      </c>
      <c r="D39" s="1">
        <v>10196</v>
      </c>
      <c r="E39" s="1">
        <v>3313122</v>
      </c>
      <c r="F39" s="1">
        <v>320840</v>
      </c>
      <c r="G39" s="1">
        <v>3655725</v>
      </c>
      <c r="H39" s="1">
        <v>556734</v>
      </c>
      <c r="I39" s="1">
        <v>152869</v>
      </c>
      <c r="J39" s="1">
        <v>-26146</v>
      </c>
      <c r="K39" s="1">
        <v>2874783</v>
      </c>
      <c r="L39" s="1">
        <v>224208</v>
      </c>
      <c r="M39" s="1">
        <v>556734</v>
      </c>
      <c r="N39" s="1">
        <v>-27210</v>
      </c>
      <c r="P39" s="1">
        <f t="shared" si="7"/>
        <v>3098991</v>
      </c>
      <c r="R39">
        <f t="shared" si="8"/>
        <v>-0.17799553866382328</v>
      </c>
      <c r="S39" s="17">
        <v>-3.14</v>
      </c>
      <c r="T39" s="4">
        <v>897871</v>
      </c>
      <c r="U39" s="4">
        <v>515826</v>
      </c>
      <c r="V39" s="31"/>
      <c r="W39" s="1">
        <f t="shared" si="12"/>
        <v>142673</v>
      </c>
      <c r="Y39">
        <f t="shared" si="13"/>
        <v>1.1796500861086721</v>
      </c>
      <c r="AA39">
        <f t="shared" si="14"/>
        <v>0.15229099563014176</v>
      </c>
      <c r="AC39" s="33">
        <f t="shared" si="15"/>
        <v>0.91223628691983127</v>
      </c>
      <c r="AD39" s="33">
        <f t="shared" si="16"/>
        <v>-7.4431200377490098E-3</v>
      </c>
      <c r="AE39" s="33">
        <f t="shared" si="9"/>
        <v>0.14110087602322385</v>
      </c>
      <c r="AF39" s="33">
        <f t="shared" si="17"/>
        <v>0.17965008610867214</v>
      </c>
      <c r="AG39" s="33">
        <f t="shared" si="10"/>
        <v>0.24560682217617572</v>
      </c>
      <c r="AI39">
        <f t="shared" si="11"/>
        <v>1.9032929409689667</v>
      </c>
      <c r="AK39">
        <f t="shared" si="18"/>
        <v>0.15229099563014176</v>
      </c>
    </row>
    <row r="40" spans="1:38">
      <c r="A40">
        <v>2019</v>
      </c>
      <c r="B40" t="s">
        <v>19</v>
      </c>
      <c r="C40" s="1">
        <v>6800429</v>
      </c>
      <c r="D40" s="1">
        <v>13197</v>
      </c>
      <c r="E40" s="1">
        <v>6747401</v>
      </c>
      <c r="F40" s="1">
        <v>2336459</v>
      </c>
      <c r="G40" s="1">
        <v>9136888</v>
      </c>
      <c r="H40" s="1">
        <v>4249991</v>
      </c>
      <c r="I40" s="1">
        <v>127054</v>
      </c>
      <c r="J40" s="1">
        <v>7415</v>
      </c>
      <c r="K40" s="1">
        <v>4625854</v>
      </c>
      <c r="L40" s="1">
        <v>261043</v>
      </c>
      <c r="M40" s="1">
        <v>1030843</v>
      </c>
      <c r="N40" s="1">
        <v>5661</v>
      </c>
      <c r="P40" s="1">
        <f t="shared" si="7"/>
        <v>4886897</v>
      </c>
      <c r="R40">
        <f t="shared" si="8"/>
        <v>4.4555858139058983E-2</v>
      </c>
      <c r="S40" s="23">
        <v>-0.22</v>
      </c>
      <c r="T40" s="4">
        <v>1030845</v>
      </c>
      <c r="U40" s="4">
        <v>685557</v>
      </c>
      <c r="V40" s="31"/>
      <c r="W40" s="1">
        <f t="shared" si="12"/>
        <v>113857</v>
      </c>
      <c r="Y40">
        <f t="shared" si="13"/>
        <v>1.8696706724123713</v>
      </c>
      <c r="AA40">
        <f t="shared" si="14"/>
        <v>0.11282211186128144</v>
      </c>
      <c r="AC40" s="33">
        <f t="shared" si="15"/>
        <v>0.74428284553778046</v>
      </c>
      <c r="AD40" s="33">
        <f t="shared" si="16"/>
        <v>6.1957638092969951E-4</v>
      </c>
      <c r="AE40" s="33">
        <f t="shared" si="9"/>
        <v>7.5031783250489661E-2</v>
      </c>
      <c r="AF40" s="33">
        <f t="shared" si="17"/>
        <v>0.86967067241237128</v>
      </c>
      <c r="AG40" s="33">
        <f t="shared" si="10"/>
        <v>0.11282233075419114</v>
      </c>
      <c r="AI40">
        <f t="shared" si="11"/>
        <v>1.7762364405068678</v>
      </c>
      <c r="AK40">
        <f t="shared" si="18"/>
        <v>0.46514644811231132</v>
      </c>
    </row>
    <row r="41" spans="1:38">
      <c r="A41">
        <v>2020</v>
      </c>
      <c r="B41" t="s">
        <v>19</v>
      </c>
      <c r="C41" s="7">
        <v>18942029</v>
      </c>
      <c r="D41" s="6">
        <v>11957986</v>
      </c>
      <c r="E41" s="6">
        <v>2147390</v>
      </c>
      <c r="F41" s="6">
        <v>5161699</v>
      </c>
      <c r="G41" s="6">
        <v>24103728</v>
      </c>
      <c r="H41" s="7">
        <v>8930419</v>
      </c>
      <c r="I41" s="6">
        <v>267805</v>
      </c>
      <c r="J41" s="6">
        <v>-135425</v>
      </c>
      <c r="K41" s="6">
        <v>14104604</v>
      </c>
      <c r="L41" s="6">
        <v>1068705</v>
      </c>
      <c r="M41" s="6">
        <v>1604772</v>
      </c>
      <c r="N41" s="6">
        <v>-180377</v>
      </c>
      <c r="O41" s="5"/>
      <c r="P41" s="1">
        <f t="shared" si="7"/>
        <v>15173309</v>
      </c>
      <c r="R41">
        <f t="shared" si="8"/>
        <v>-0.67353858217733054</v>
      </c>
      <c r="S41" s="17">
        <v>-1.66</v>
      </c>
      <c r="T41" s="4">
        <v>1604772</v>
      </c>
      <c r="U41" s="4">
        <v>1181725</v>
      </c>
      <c r="V41" s="31"/>
      <c r="W41" s="1">
        <f t="shared" si="12"/>
        <v>-11690181</v>
      </c>
      <c r="Y41">
        <f t="shared" si="13"/>
        <v>1.588561071286428</v>
      </c>
      <c r="AA41">
        <f t="shared" si="14"/>
        <v>6.6577750960349374E-2</v>
      </c>
      <c r="AC41" s="33">
        <f t="shared" si="15"/>
        <v>0.78585474412920686</v>
      </c>
      <c r="AD41" s="33">
        <f t="shared" si="16"/>
        <v>-7.4833652288143976E-3</v>
      </c>
      <c r="AE41" s="33">
        <f t="shared" si="9"/>
        <v>4.902664849188474E-2</v>
      </c>
      <c r="AF41" s="33">
        <f t="shared" si="17"/>
        <v>0.58856107128642798</v>
      </c>
      <c r="AG41" s="33">
        <f t="shared" si="10"/>
        <v>6.6577750960349374E-2</v>
      </c>
      <c r="AI41">
        <f t="shared" si="11"/>
        <v>1.5140513153901338</v>
      </c>
      <c r="AK41">
        <f t="shared" si="18"/>
        <v>0.37049949285853206</v>
      </c>
    </row>
    <row r="42" spans="1:38">
      <c r="A42">
        <v>2021</v>
      </c>
      <c r="B42" t="s">
        <v>19</v>
      </c>
      <c r="C42" s="7">
        <v>36712313</v>
      </c>
      <c r="D42" s="6">
        <v>25013724</v>
      </c>
      <c r="E42" s="6">
        <v>3282641</v>
      </c>
      <c r="F42" s="6">
        <v>5085034</v>
      </c>
      <c r="G42" s="6">
        <v>41797347</v>
      </c>
      <c r="H42" s="6">
        <v>15841688</v>
      </c>
      <c r="I42" s="6">
        <v>-130330</v>
      </c>
      <c r="J42" s="7">
        <v>-351365</v>
      </c>
      <c r="K42" s="6">
        <v>23232193</v>
      </c>
      <c r="L42" s="6">
        <v>2723466</v>
      </c>
      <c r="M42" s="6">
        <v>2532799</v>
      </c>
      <c r="N42" s="6">
        <v>-267620</v>
      </c>
      <c r="O42" s="5"/>
      <c r="P42" s="1">
        <f t="shared" si="7"/>
        <v>25955659</v>
      </c>
      <c r="R42">
        <f t="shared" si="8"/>
        <v>2.0534029003299317</v>
      </c>
      <c r="S42" s="23">
        <v>-2.4700000000000002</v>
      </c>
      <c r="T42" s="4">
        <v>2532799</v>
      </c>
      <c r="U42" s="6">
        <v>1920711</v>
      </c>
      <c r="V42" s="31"/>
      <c r="W42" s="1">
        <f t="shared" si="12"/>
        <v>-25144054</v>
      </c>
      <c r="X42">
        <f>SUM(W36:W42)/7</f>
        <v>-5205586.7142857146</v>
      </c>
      <c r="Y42">
        <f t="shared" si="13"/>
        <v>1.6103365743863409</v>
      </c>
      <c r="Z42">
        <f>SUM(Y36:Y42)/7</f>
        <v>1.4290280471567454</v>
      </c>
      <c r="AA42">
        <f t="shared" si="14"/>
        <v>6.0597123544707275E-2</v>
      </c>
      <c r="AB42">
        <f>SUM(AA36:AA42)/7</f>
        <v>0.14069982301528389</v>
      </c>
      <c r="AC42" s="33">
        <f t="shared" si="15"/>
        <v>0.87834074732063738</v>
      </c>
      <c r="AD42" s="33">
        <f t="shared" si="16"/>
        <v>-6.4027987230864201E-3</v>
      </c>
      <c r="AE42" s="33">
        <f t="shared" si="9"/>
        <v>4.595294050600867E-2</v>
      </c>
      <c r="AF42" s="33">
        <f t="shared" si="17"/>
        <v>0.61033657438634092</v>
      </c>
      <c r="AG42" s="33">
        <f t="shared" si="10"/>
        <v>6.0597123544707275E-2</v>
      </c>
      <c r="AI42">
        <f t="shared" si="11"/>
        <v>1.6234887504187843</v>
      </c>
      <c r="AJ42">
        <f>SUM(AI36:AI42)/7</f>
        <v>1.8815435982061059</v>
      </c>
      <c r="AK42">
        <f t="shared" si="18"/>
        <v>0.37901180665844653</v>
      </c>
      <c r="AL42">
        <f>SUM(AK36:AK42)/7</f>
        <v>0.27993707462427703</v>
      </c>
    </row>
    <row r="43" spans="1:38">
      <c r="A43">
        <v>2015</v>
      </c>
      <c r="B43" t="s">
        <v>20</v>
      </c>
      <c r="C43" s="1">
        <v>5477284</v>
      </c>
      <c r="D43" s="1">
        <v>17483</v>
      </c>
      <c r="E43" s="1">
        <v>5405324</v>
      </c>
      <c r="F43" s="1">
        <v>622602</v>
      </c>
      <c r="G43" s="1">
        <v>6099886</v>
      </c>
      <c r="H43" s="1">
        <v>2082904</v>
      </c>
      <c r="I43" s="1">
        <v>1501254</v>
      </c>
      <c r="J43" s="1">
        <v>353666</v>
      </c>
      <c r="K43" s="1">
        <v>3565977</v>
      </c>
      <c r="L43" s="1">
        <v>451005</v>
      </c>
      <c r="M43" s="1">
        <v>425461</v>
      </c>
      <c r="N43" s="1">
        <v>412662</v>
      </c>
      <c r="P43" s="1">
        <f t="shared" si="7"/>
        <v>4016982</v>
      </c>
      <c r="R43">
        <f t="shared" si="8"/>
        <v>0.27487820182327571</v>
      </c>
      <c r="S43" s="23">
        <v>17.36</v>
      </c>
      <c r="T43" s="4">
        <v>1221599</v>
      </c>
      <c r="U43" s="4">
        <v>2409000</v>
      </c>
      <c r="V43" s="32">
        <v>0.28999999999999998</v>
      </c>
      <c r="W43" s="1">
        <f t="shared" si="12"/>
        <v>1483771</v>
      </c>
      <c r="Y43">
        <f t="shared" si="13"/>
        <v>1.5185246037945901</v>
      </c>
      <c r="AA43">
        <f t="shared" si="14"/>
        <v>6.974900842409186E-2</v>
      </c>
      <c r="AC43" s="33">
        <f t="shared" si="15"/>
        <v>0.89793219086389486</v>
      </c>
      <c r="AD43" s="33">
        <f t="shared" si="16"/>
        <v>6.7650772489846536E-2</v>
      </c>
      <c r="AE43" s="33">
        <f t="shared" si="9"/>
        <v>0.39492541336018411</v>
      </c>
      <c r="AF43" s="33">
        <f t="shared" si="17"/>
        <v>0.51852460379459009</v>
      </c>
      <c r="AG43" s="33">
        <f t="shared" si="10"/>
        <v>0.20026587382124847</v>
      </c>
      <c r="AI43">
        <f t="shared" si="11"/>
        <v>2.9868642107090695</v>
      </c>
      <c r="AK43">
        <f t="shared" si="18"/>
        <v>0.34146605362788746</v>
      </c>
    </row>
    <row r="44" spans="1:38">
      <c r="A44">
        <v>2016</v>
      </c>
      <c r="B44" t="s">
        <v>20</v>
      </c>
      <c r="C44" s="1">
        <v>4579512</v>
      </c>
      <c r="D44" s="1">
        <v>14256</v>
      </c>
      <c r="E44" s="1">
        <v>4508817</v>
      </c>
      <c r="F44" s="1">
        <v>986779</v>
      </c>
      <c r="G44" s="1">
        <v>5566291</v>
      </c>
      <c r="H44" s="1">
        <v>2098862</v>
      </c>
      <c r="I44" s="1">
        <v>1540034</v>
      </c>
      <c r="J44" s="1">
        <v>342306</v>
      </c>
      <c r="K44" s="1">
        <v>2354444</v>
      </c>
      <c r="L44" s="1">
        <v>1112985</v>
      </c>
      <c r="M44" s="1">
        <v>421046</v>
      </c>
      <c r="N44" s="1">
        <v>417222</v>
      </c>
      <c r="P44" s="1">
        <f t="shared" si="7"/>
        <v>3467429</v>
      </c>
      <c r="R44">
        <f t="shared" si="8"/>
        <v>0.27091739533023296</v>
      </c>
      <c r="S44" s="23">
        <v>17.04</v>
      </c>
      <c r="T44" s="4">
        <v>1217516</v>
      </c>
      <c r="U44" s="4">
        <v>2268000</v>
      </c>
      <c r="V44" s="31"/>
      <c r="W44" s="1">
        <f t="shared" si="12"/>
        <v>1525778</v>
      </c>
      <c r="Y44">
        <f t="shared" si="13"/>
        <v>1.6053078520136965</v>
      </c>
      <c r="AA44">
        <f t="shared" si="14"/>
        <v>7.564211069812915E-2</v>
      </c>
      <c r="AC44" s="33">
        <f t="shared" si="15"/>
        <v>0.82272234778957842</v>
      </c>
      <c r="AD44" s="33">
        <f t="shared" si="16"/>
        <v>7.4955118228637346E-2</v>
      </c>
      <c r="AE44" s="33">
        <f t="shared" si="9"/>
        <v>0.40745264665465747</v>
      </c>
      <c r="AF44" s="33">
        <f t="shared" si="17"/>
        <v>0.60530785201369663</v>
      </c>
      <c r="AG44" s="33">
        <f t="shared" si="10"/>
        <v>0.21873021011657492</v>
      </c>
      <c r="AI44">
        <f t="shared" si="11"/>
        <v>3.0187126381527492</v>
      </c>
      <c r="AK44">
        <f t="shared" si="18"/>
        <v>0.37706652418998576</v>
      </c>
    </row>
    <row r="45" spans="1:38">
      <c r="A45">
        <v>2017</v>
      </c>
      <c r="B45" t="s">
        <v>20</v>
      </c>
      <c r="C45" s="1">
        <v>4501044</v>
      </c>
      <c r="D45" s="1">
        <v>11570</v>
      </c>
      <c r="E45" s="1">
        <v>4433775</v>
      </c>
      <c r="F45" s="1">
        <v>628229</v>
      </c>
      <c r="G45" s="1">
        <v>5129273</v>
      </c>
      <c r="H45" s="1">
        <v>2114095</v>
      </c>
      <c r="I45" s="1">
        <v>1550927</v>
      </c>
      <c r="J45" s="1">
        <v>349454</v>
      </c>
      <c r="K45" s="1">
        <v>2744193</v>
      </c>
      <c r="L45" s="1">
        <v>270985</v>
      </c>
      <c r="M45" s="1">
        <v>409635</v>
      </c>
      <c r="N45" s="1">
        <v>351116</v>
      </c>
      <c r="P45" s="1">
        <f t="shared" si="7"/>
        <v>3015178</v>
      </c>
      <c r="R45">
        <f t="shared" si="8"/>
        <v>0.22639105515604538</v>
      </c>
      <c r="S45" s="17">
        <v>19.079999999999998</v>
      </c>
      <c r="T45" s="24">
        <v>1384600</v>
      </c>
      <c r="U45" s="24">
        <v>1110300</v>
      </c>
      <c r="V45" s="31"/>
      <c r="W45" s="1">
        <f t="shared" si="12"/>
        <v>1539357</v>
      </c>
      <c r="Y45">
        <f t="shared" si="13"/>
        <v>1.7011509768245854</v>
      </c>
      <c r="AA45">
        <f t="shared" si="14"/>
        <v>7.9862194895845867E-2</v>
      </c>
      <c r="AC45" s="33">
        <f t="shared" si="15"/>
        <v>0.87752084944591568</v>
      </c>
      <c r="AD45" s="33">
        <f t="shared" si="16"/>
        <v>6.845336561341149E-2</v>
      </c>
      <c r="AE45" s="33">
        <f t="shared" si="9"/>
        <v>0.21646342473874952</v>
      </c>
      <c r="AF45" s="33">
        <f t="shared" si="17"/>
        <v>0.70115097682458549</v>
      </c>
      <c r="AG45" s="33">
        <f t="shared" si="10"/>
        <v>0.26994078887982759</v>
      </c>
      <c r="AI45">
        <f t="shared" si="11"/>
        <v>2.5538204078063274</v>
      </c>
      <c r="AK45">
        <f t="shared" si="18"/>
        <v>0.41216269830051938</v>
      </c>
    </row>
    <row r="46" spans="1:38">
      <c r="A46">
        <v>2018</v>
      </c>
      <c r="B46" t="s">
        <v>20</v>
      </c>
      <c r="C46" s="1">
        <v>5328700</v>
      </c>
      <c r="D46" s="1">
        <v>12007</v>
      </c>
      <c r="E46" s="1">
        <v>5262439</v>
      </c>
      <c r="F46" s="1">
        <v>753594</v>
      </c>
      <c r="G46" s="1">
        <v>6082294</v>
      </c>
      <c r="H46" s="1">
        <v>2133566</v>
      </c>
      <c r="I46" s="1">
        <v>1552278</v>
      </c>
      <c r="J46" s="1">
        <v>371222</v>
      </c>
      <c r="K46" s="1">
        <v>3694247</v>
      </c>
      <c r="L46" s="1">
        <v>254481</v>
      </c>
      <c r="M46" s="1">
        <v>404630</v>
      </c>
      <c r="N46" s="1">
        <v>372314</v>
      </c>
      <c r="P46" s="1">
        <f t="shared" si="7"/>
        <v>3948728</v>
      </c>
      <c r="R46">
        <f t="shared" si="8"/>
        <v>0.239850078400905</v>
      </c>
      <c r="S46" s="23">
        <v>16.61</v>
      </c>
      <c r="T46" s="24">
        <v>1342200</v>
      </c>
      <c r="U46" s="24">
        <v>1060700</v>
      </c>
      <c r="V46" s="31"/>
      <c r="W46" s="1">
        <f t="shared" si="12"/>
        <v>1540271</v>
      </c>
      <c r="Y46">
        <f t="shared" si="13"/>
        <v>1.5403172869845683</v>
      </c>
      <c r="AA46">
        <f t="shared" si="14"/>
        <v>6.6525886450079522E-2</v>
      </c>
      <c r="AC46" s="33">
        <f t="shared" si="15"/>
        <v>0.87610036607898267</v>
      </c>
      <c r="AD46" s="33">
        <f t="shared" si="16"/>
        <v>6.1212759527901811E-2</v>
      </c>
      <c r="AE46" s="33">
        <f t="shared" si="9"/>
        <v>0.17439143849343686</v>
      </c>
      <c r="AF46" s="33">
        <f t="shared" si="17"/>
        <v>0.54031728698456816</v>
      </c>
      <c r="AG46" s="33">
        <f t="shared" si="10"/>
        <v>0.22067331832364565</v>
      </c>
      <c r="AI46">
        <f t="shared" si="11"/>
        <v>2.2573737401765701</v>
      </c>
      <c r="AK46">
        <f t="shared" si="18"/>
        <v>0.35078310913612526</v>
      </c>
    </row>
    <row r="47" spans="1:38">
      <c r="A47">
        <v>2019</v>
      </c>
      <c r="B47" t="s">
        <v>20</v>
      </c>
      <c r="C47" s="1">
        <v>5566359</v>
      </c>
      <c r="D47" s="1">
        <v>11937</v>
      </c>
      <c r="E47" s="1">
        <v>5504327</v>
      </c>
      <c r="F47" s="1">
        <v>933910</v>
      </c>
      <c r="G47" s="1">
        <v>6500269</v>
      </c>
      <c r="H47" s="1">
        <v>2656554</v>
      </c>
      <c r="I47" s="1">
        <v>1557981</v>
      </c>
      <c r="J47" s="1">
        <v>403199</v>
      </c>
      <c r="K47" s="1">
        <v>3612152</v>
      </c>
      <c r="L47" s="1">
        <v>231563</v>
      </c>
      <c r="M47" s="1">
        <v>457017</v>
      </c>
      <c r="N47" s="1">
        <v>403199</v>
      </c>
      <c r="P47" s="1">
        <f t="shared" si="7"/>
        <v>3843715</v>
      </c>
      <c r="R47">
        <f t="shared" si="8"/>
        <v>0.258795838973646</v>
      </c>
      <c r="S47" s="17">
        <v>13.4</v>
      </c>
      <c r="T47" s="15">
        <v>1151100</v>
      </c>
      <c r="U47" s="8">
        <v>994800</v>
      </c>
      <c r="V47" s="31"/>
      <c r="W47" s="1">
        <f t="shared" si="12"/>
        <v>1546044</v>
      </c>
      <c r="Y47">
        <f t="shared" si="13"/>
        <v>1.6911422933281994</v>
      </c>
      <c r="AA47">
        <f t="shared" si="14"/>
        <v>7.0307398047680797E-2</v>
      </c>
      <c r="AC47" s="33">
        <f t="shared" si="15"/>
        <v>0.85632748429334227</v>
      </c>
      <c r="AD47" s="33">
        <f t="shared" si="16"/>
        <v>6.2028048377690215E-2</v>
      </c>
      <c r="AE47" s="33">
        <f t="shared" si="9"/>
        <v>0.15303982035205005</v>
      </c>
      <c r="AF47" s="33">
        <f t="shared" si="17"/>
        <v>0.69114229332819943</v>
      </c>
      <c r="AG47" s="33">
        <f t="shared" si="10"/>
        <v>0.1770849790985573</v>
      </c>
      <c r="AI47">
        <f t="shared" si="11"/>
        <v>2.2112340111380191</v>
      </c>
      <c r="AK47">
        <f t="shared" si="18"/>
        <v>0.40868370216678723</v>
      </c>
    </row>
    <row r="48" spans="1:38">
      <c r="A48">
        <v>2020</v>
      </c>
      <c r="B48" t="s">
        <v>20</v>
      </c>
      <c r="C48" s="2">
        <v>7786325</v>
      </c>
      <c r="D48" s="2">
        <v>74591</v>
      </c>
      <c r="E48" s="2">
        <v>2658396</v>
      </c>
      <c r="F48" s="3">
        <v>1222598</v>
      </c>
      <c r="G48" s="3">
        <v>9008923</v>
      </c>
      <c r="H48" s="2">
        <v>3006984</v>
      </c>
      <c r="I48" s="2">
        <v>2074424</v>
      </c>
      <c r="J48" s="2">
        <v>444002</v>
      </c>
      <c r="K48" s="2">
        <v>5416657</v>
      </c>
      <c r="L48" s="2">
        <v>585282</v>
      </c>
      <c r="M48" s="3">
        <v>614574</v>
      </c>
      <c r="N48" s="4">
        <v>-185543</v>
      </c>
      <c r="P48" s="1">
        <f t="shared" si="7"/>
        <v>6001939</v>
      </c>
      <c r="R48">
        <f t="shared" si="8"/>
        <v>-8.9443141807075119E-2</v>
      </c>
      <c r="S48" s="23">
        <v>14.85</v>
      </c>
      <c r="T48" s="15">
        <v>1084000</v>
      </c>
      <c r="U48" s="8">
        <v>942900</v>
      </c>
      <c r="V48" s="31"/>
      <c r="W48" s="1">
        <f t="shared" si="12"/>
        <v>1999833</v>
      </c>
      <c r="X48">
        <f>SUM(W43:W49)/7</f>
        <v>1661238.7142857143</v>
      </c>
      <c r="Y48">
        <f t="shared" si="13"/>
        <v>1.5010020928236691</v>
      </c>
      <c r="Z48">
        <f>SUM(Y43:Y49)/7</f>
        <v>1.5736359191595526</v>
      </c>
      <c r="AA48">
        <f t="shared" si="14"/>
        <v>6.8218365280733329E-2</v>
      </c>
      <c r="AB48">
        <f>SUM(AA43:AA49)/7</f>
        <v>6.9912567984268204E-2</v>
      </c>
      <c r="AC48" s="33">
        <f t="shared" si="15"/>
        <v>0.8642903263797459</v>
      </c>
      <c r="AD48" s="33">
        <f t="shared" si="16"/>
        <v>-2.0595469624948508E-2</v>
      </c>
      <c r="AE48" s="33">
        <f t="shared" si="9"/>
        <v>0.10466289921669882</v>
      </c>
      <c r="AF48" s="33">
        <f t="shared" si="17"/>
        <v>0.50100209282366914</v>
      </c>
      <c r="AG48" s="33">
        <f t="shared" si="10"/>
        <v>0.12032514874419506</v>
      </c>
      <c r="AI48">
        <f t="shared" si="11"/>
        <v>1.7746287060342696</v>
      </c>
      <c r="AJ48">
        <f>SUM(AI43:AI49)/7</f>
        <v>2.351793477629748</v>
      </c>
      <c r="AK48">
        <f t="shared" si="18"/>
        <v>0.33377841058248581</v>
      </c>
      <c r="AL48">
        <f>SUM(AK43:AK49)/7</f>
        <v>0.36258177410357761</v>
      </c>
    </row>
    <row r="49" spans="1:38">
      <c r="A49">
        <v>2021</v>
      </c>
      <c r="B49" t="s">
        <v>20</v>
      </c>
      <c r="C49" s="2">
        <v>7957452</v>
      </c>
      <c r="D49" s="2">
        <v>86624</v>
      </c>
      <c r="E49" s="2">
        <v>2658396</v>
      </c>
      <c r="F49" s="3">
        <v>1916266</v>
      </c>
      <c r="G49" s="2">
        <v>9873718</v>
      </c>
      <c r="H49" s="2">
        <v>3101650</v>
      </c>
      <c r="I49" s="2">
        <v>2080241</v>
      </c>
      <c r="J49" s="2">
        <v>403826</v>
      </c>
      <c r="K49" s="2">
        <v>5299828</v>
      </c>
      <c r="L49" s="2">
        <v>1472240</v>
      </c>
      <c r="M49" s="2">
        <v>583369</v>
      </c>
      <c r="N49" s="4">
        <v>129729</v>
      </c>
      <c r="P49" s="1">
        <f t="shared" si="7"/>
        <v>6772068</v>
      </c>
      <c r="R49">
        <f t="shared" si="8"/>
        <v>6.2362485885048898E-2</v>
      </c>
      <c r="S49" s="23">
        <v>13.09</v>
      </c>
      <c r="T49" s="8">
        <v>991200</v>
      </c>
      <c r="U49" s="8">
        <v>895300</v>
      </c>
      <c r="V49" s="31"/>
      <c r="W49" s="1">
        <f t="shared" si="12"/>
        <v>1993617</v>
      </c>
      <c r="Y49">
        <f t="shared" si="13"/>
        <v>1.4580063283475595</v>
      </c>
      <c r="AA49">
        <f t="shared" si="14"/>
        <v>5.9083012093316824E-2</v>
      </c>
      <c r="AC49" s="33">
        <f t="shared" si="15"/>
        <v>0.80592255116056588</v>
      </c>
      <c r="AD49" s="33">
        <f t="shared" si="16"/>
        <v>1.3138819642205701E-2</v>
      </c>
      <c r="AE49" s="33">
        <f t="shared" si="9"/>
        <v>9.067506282840973E-2</v>
      </c>
      <c r="AF49" s="33">
        <f t="shared" si="17"/>
        <v>0.45800632834755944</v>
      </c>
      <c r="AG49" s="33">
        <f t="shared" si="10"/>
        <v>0.10038771615717605</v>
      </c>
      <c r="AI49">
        <f t="shared" si="11"/>
        <v>1.6599206293912305</v>
      </c>
      <c r="AK49">
        <f t="shared" si="18"/>
        <v>0.31413192072125212</v>
      </c>
    </row>
    <row r="50" spans="1:38">
      <c r="A50">
        <v>2015</v>
      </c>
      <c r="B50" t="s">
        <v>21</v>
      </c>
      <c r="C50" s="1">
        <v>15126000</v>
      </c>
      <c r="D50" s="1">
        <v>115000</v>
      </c>
      <c r="E50" s="1">
        <v>14813000</v>
      </c>
      <c r="F50" s="1">
        <v>297000</v>
      </c>
      <c r="G50" s="1">
        <v>15423000</v>
      </c>
      <c r="H50" s="1">
        <v>7957000</v>
      </c>
      <c r="I50" s="1">
        <v>1454000</v>
      </c>
      <c r="J50" s="1">
        <v>4432000</v>
      </c>
      <c r="K50" s="1">
        <v>6265000</v>
      </c>
      <c r="L50" s="1">
        <v>1201000</v>
      </c>
      <c r="M50" s="1">
        <v>1219000</v>
      </c>
      <c r="N50" s="1">
        <v>1148000</v>
      </c>
      <c r="P50" s="1">
        <f t="shared" si="7"/>
        <v>7466000</v>
      </c>
      <c r="R50">
        <f t="shared" si="8"/>
        <v>0.78954607977991742</v>
      </c>
      <c r="S50" s="17">
        <v>12.02</v>
      </c>
      <c r="T50" s="4">
        <v>19281000</v>
      </c>
      <c r="U50" s="4">
        <v>3039000</v>
      </c>
      <c r="V50" s="32">
        <v>1.47</v>
      </c>
      <c r="W50" s="1">
        <f t="shared" si="12"/>
        <v>1339000</v>
      </c>
      <c r="Y50">
        <f t="shared" si="13"/>
        <v>2.0657648004286098</v>
      </c>
      <c r="AA50">
        <f t="shared" si="14"/>
        <v>7.903780068728522E-2</v>
      </c>
      <c r="AC50" s="33">
        <f t="shared" si="15"/>
        <v>0.98074304609998053</v>
      </c>
      <c r="AD50" s="33">
        <f t="shared" si="16"/>
        <v>7.4434286455294041E-2</v>
      </c>
      <c r="AE50" s="33">
        <f t="shared" si="9"/>
        <v>0.19704337677494652</v>
      </c>
      <c r="AF50" s="33">
        <f t="shared" si="17"/>
        <v>1.0657648004286098</v>
      </c>
      <c r="AG50" s="33">
        <f t="shared" si="10"/>
        <v>1.2501458860143941</v>
      </c>
      <c r="AI50">
        <f t="shared" si="11"/>
        <v>3.8209475659862715</v>
      </c>
      <c r="AK50">
        <f t="shared" si="18"/>
        <v>0.51591778512611031</v>
      </c>
    </row>
    <row r="51" spans="1:38">
      <c r="A51">
        <v>2016</v>
      </c>
      <c r="B51" t="s">
        <v>21</v>
      </c>
      <c r="C51" s="1">
        <v>15112000</v>
      </c>
      <c r="D51" s="1">
        <v>117000</v>
      </c>
      <c r="E51" s="1">
        <v>14793000</v>
      </c>
      <c r="F51" s="1">
        <v>267000</v>
      </c>
      <c r="G51" s="1">
        <v>15379000</v>
      </c>
      <c r="H51" s="1">
        <v>7961000</v>
      </c>
      <c r="I51" s="1">
        <v>1442000</v>
      </c>
      <c r="J51" s="1">
        <v>1419000</v>
      </c>
      <c r="K51" s="1">
        <v>5332000</v>
      </c>
      <c r="L51" s="1">
        <v>2086000</v>
      </c>
      <c r="M51" s="1">
        <v>1495000</v>
      </c>
      <c r="N51" s="1">
        <v>1407000</v>
      </c>
      <c r="P51" s="1">
        <f t="shared" si="7"/>
        <v>7418000</v>
      </c>
      <c r="R51">
        <f t="shared" si="8"/>
        <v>0.97572815533980584</v>
      </c>
      <c r="S51" s="17">
        <v>15.76</v>
      </c>
      <c r="T51" s="4">
        <v>18313000</v>
      </c>
      <c r="U51" s="4">
        <v>3432000</v>
      </c>
      <c r="V51" s="31"/>
      <c r="W51" s="1">
        <f t="shared" si="12"/>
        <v>1325000</v>
      </c>
      <c r="Y51">
        <f t="shared" si="13"/>
        <v>2.0732003235373417</v>
      </c>
      <c r="AA51">
        <f t="shared" si="14"/>
        <v>9.7210481825866446E-2</v>
      </c>
      <c r="AC51" s="33">
        <f t="shared" si="15"/>
        <v>0.98263866311203585</v>
      </c>
      <c r="AD51" s="33">
        <f t="shared" si="16"/>
        <v>9.148839326354119E-2</v>
      </c>
      <c r="AE51" s="33">
        <f t="shared" si="9"/>
        <v>0.22316145393068471</v>
      </c>
      <c r="AF51" s="33">
        <f t="shared" si="17"/>
        <v>1.0732003235373415</v>
      </c>
      <c r="AG51" s="33">
        <f t="shared" si="10"/>
        <v>1.1907796345666168</v>
      </c>
      <c r="AI51">
        <f t="shared" si="11"/>
        <v>3.8783827729636817</v>
      </c>
      <c r="AK51">
        <f t="shared" si="18"/>
        <v>0.51765394368944662</v>
      </c>
    </row>
    <row r="52" spans="1:38">
      <c r="A52">
        <v>2017</v>
      </c>
      <c r="B52" t="s">
        <v>21</v>
      </c>
      <c r="C52" s="1">
        <v>15101000</v>
      </c>
      <c r="D52" s="1">
        <v>125000</v>
      </c>
      <c r="E52" s="1">
        <v>14803000</v>
      </c>
      <c r="F52" s="1">
        <v>299000</v>
      </c>
      <c r="G52" s="1">
        <v>15400000</v>
      </c>
      <c r="H52" s="1">
        <v>8044000</v>
      </c>
      <c r="I52" s="1">
        <v>1445000</v>
      </c>
      <c r="J52" s="1">
        <v>1491000</v>
      </c>
      <c r="K52" s="1">
        <v>5312000</v>
      </c>
      <c r="L52" s="1">
        <v>2044000</v>
      </c>
      <c r="M52" s="1">
        <v>1603000</v>
      </c>
      <c r="N52" s="1">
        <v>1494000</v>
      </c>
      <c r="P52" s="1">
        <f t="shared" si="7"/>
        <v>7356000</v>
      </c>
      <c r="R52">
        <f t="shared" si="8"/>
        <v>1.0339100346020762</v>
      </c>
      <c r="S52" s="17">
        <v>16.079999999999998</v>
      </c>
      <c r="T52" s="4">
        <v>19556000</v>
      </c>
      <c r="U52" s="4">
        <v>3542000</v>
      </c>
      <c r="V52" s="31"/>
      <c r="W52" s="1">
        <f t="shared" si="12"/>
        <v>1320000</v>
      </c>
      <c r="Y52">
        <f t="shared" si="13"/>
        <v>2.0935290918977705</v>
      </c>
      <c r="AA52">
        <f t="shared" si="14"/>
        <v>0.1040909090909091</v>
      </c>
      <c r="AC52" s="33">
        <f t="shared" si="15"/>
        <v>0.98058441558441556</v>
      </c>
      <c r="AD52" s="33">
        <f t="shared" si="16"/>
        <v>9.7012987012987009E-2</v>
      </c>
      <c r="AE52" s="33">
        <f t="shared" si="9"/>
        <v>0.23</v>
      </c>
      <c r="AF52" s="33">
        <f t="shared" si="17"/>
        <v>1.0935290918977705</v>
      </c>
      <c r="AG52" s="33">
        <f t="shared" si="10"/>
        <v>1.2698701298701298</v>
      </c>
      <c r="AI52">
        <f t="shared" si="11"/>
        <v>3.9975070655282727</v>
      </c>
      <c r="AK52">
        <f t="shared" si="18"/>
        <v>0.52233766233766232</v>
      </c>
    </row>
    <row r="53" spans="1:38">
      <c r="A53">
        <v>2018</v>
      </c>
      <c r="B53" t="s">
        <v>21</v>
      </c>
      <c r="C53" s="1">
        <v>19175000</v>
      </c>
      <c r="D53" s="1">
        <v>117000</v>
      </c>
      <c r="E53" s="1">
        <v>18894000</v>
      </c>
      <c r="F53" s="1">
        <v>1662000</v>
      </c>
      <c r="G53" s="1">
        <v>20837000</v>
      </c>
      <c r="H53" s="1">
        <v>8091000</v>
      </c>
      <c r="I53" s="1">
        <v>1445000</v>
      </c>
      <c r="J53" s="1">
        <v>4516000</v>
      </c>
      <c r="K53" s="1">
        <v>10688000</v>
      </c>
      <c r="L53" s="1">
        <v>2058000</v>
      </c>
      <c r="M53" s="1">
        <v>1573000</v>
      </c>
      <c r="N53" s="1">
        <v>1511000</v>
      </c>
      <c r="P53" s="1">
        <f t="shared" si="7"/>
        <v>12746000</v>
      </c>
      <c r="R53">
        <f t="shared" si="8"/>
        <v>1.0456747404844291</v>
      </c>
      <c r="S53" s="23">
        <v>15.68</v>
      </c>
      <c r="T53" s="4">
        <v>19555000</v>
      </c>
      <c r="U53" s="4">
        <v>3627000</v>
      </c>
      <c r="V53" s="31"/>
      <c r="W53" s="1">
        <f t="shared" si="12"/>
        <v>1328000</v>
      </c>
      <c r="Y53">
        <f t="shared" si="13"/>
        <v>1.6347873842774203</v>
      </c>
      <c r="AA53">
        <f t="shared" si="14"/>
        <v>7.5490713634400339E-2</v>
      </c>
      <c r="AC53" s="33">
        <f t="shared" si="15"/>
        <v>0.92023803810529348</v>
      </c>
      <c r="AD53" s="33">
        <f t="shared" si="16"/>
        <v>7.2515237318231993E-2</v>
      </c>
      <c r="AE53" s="33">
        <f t="shared" si="9"/>
        <v>0.17406536449584872</v>
      </c>
      <c r="AF53" s="33">
        <f t="shared" si="17"/>
        <v>0.63478738427742032</v>
      </c>
      <c r="AG53" s="33">
        <f t="shared" si="10"/>
        <v>0.93847482843019625</v>
      </c>
      <c r="AI53">
        <f t="shared" si="11"/>
        <v>3.0995699398048262</v>
      </c>
      <c r="AK53">
        <f t="shared" si="18"/>
        <v>0.38829965925997023</v>
      </c>
    </row>
    <row r="54" spans="1:38">
      <c r="A54">
        <v>2019</v>
      </c>
      <c r="B54" t="s">
        <v>21</v>
      </c>
      <c r="C54" s="1">
        <v>19161000</v>
      </c>
      <c r="D54" s="1">
        <v>118000</v>
      </c>
      <c r="E54" s="1">
        <v>18893000</v>
      </c>
      <c r="F54" s="1">
        <v>1145000</v>
      </c>
      <c r="G54" s="1">
        <v>20306000</v>
      </c>
      <c r="H54" s="1">
        <v>8219000</v>
      </c>
      <c r="I54" s="1">
        <v>1441000</v>
      </c>
      <c r="J54" s="1">
        <v>4517000</v>
      </c>
      <c r="K54" s="1">
        <v>10153000</v>
      </c>
      <c r="L54" s="1">
        <v>1947000</v>
      </c>
      <c r="M54" s="1">
        <v>1763000</v>
      </c>
      <c r="N54" s="1">
        <v>1626000</v>
      </c>
      <c r="P54" s="1">
        <f t="shared" si="7"/>
        <v>12100000</v>
      </c>
      <c r="R54">
        <f t="shared" si="8"/>
        <v>1.1283830673143651</v>
      </c>
      <c r="S54" s="23">
        <v>2.2200000000000002</v>
      </c>
      <c r="T54" s="4">
        <v>19258000</v>
      </c>
      <c r="U54" s="4">
        <v>3841000</v>
      </c>
      <c r="V54" s="31"/>
      <c r="W54" s="1">
        <f t="shared" si="12"/>
        <v>1323000</v>
      </c>
      <c r="X54">
        <f>SUM(W50:W56)/7</f>
        <v>1072895.857142857</v>
      </c>
      <c r="Y54">
        <f t="shared" si="13"/>
        <v>1.6781818181818182</v>
      </c>
      <c r="Z54">
        <f>SUM(Y50:Y56)/7</f>
        <v>1.7157151634377139</v>
      </c>
      <c r="AA54">
        <f t="shared" si="14"/>
        <v>8.6821629075150203E-2</v>
      </c>
      <c r="AB54">
        <f>SUM(AA50:AA56)/7</f>
        <v>8.5752773995168022E-2</v>
      </c>
      <c r="AC54" s="33">
        <f t="shared" si="15"/>
        <v>0.94361272530286611</v>
      </c>
      <c r="AD54" s="33">
        <f t="shared" si="16"/>
        <v>8.0074854722742048E-2</v>
      </c>
      <c r="AE54" s="33">
        <f t="shared" si="9"/>
        <v>0.18915591450802718</v>
      </c>
      <c r="AF54" s="33">
        <f t="shared" si="17"/>
        <v>0.67925619834710749</v>
      </c>
      <c r="AG54" s="33">
        <f t="shared" si="10"/>
        <v>0.94838963853048364</v>
      </c>
      <c r="AI54">
        <f t="shared" si="11"/>
        <v>3.224597942390516</v>
      </c>
      <c r="AJ54">
        <f>SUM(AI50:AI56)/7</f>
        <v>3.1363669336321576</v>
      </c>
      <c r="AK54">
        <f t="shared" si="18"/>
        <v>0.40475721461636954</v>
      </c>
      <c r="AL54">
        <f>SUM(AK50:AK56)/7</f>
        <v>0.38864391077217542</v>
      </c>
    </row>
    <row r="55" spans="1:38">
      <c r="A55">
        <v>2020</v>
      </c>
      <c r="B55" t="s">
        <v>21</v>
      </c>
      <c r="C55" s="4">
        <v>25828000</v>
      </c>
      <c r="D55" s="2">
        <v>217000</v>
      </c>
      <c r="E55" s="12">
        <v>21354000</v>
      </c>
      <c r="F55" s="2">
        <v>6234000</v>
      </c>
      <c r="G55" s="4">
        <v>32062000</v>
      </c>
      <c r="H55" s="2">
        <v>7465000</v>
      </c>
      <c r="I55" s="4">
        <v>1271000</v>
      </c>
      <c r="J55" s="4">
        <v>4726000</v>
      </c>
      <c r="K55" s="4">
        <v>16042000</v>
      </c>
      <c r="L55" s="4">
        <v>8555000</v>
      </c>
      <c r="M55" s="4">
        <v>2951000</v>
      </c>
      <c r="N55" s="4">
        <v>1394000</v>
      </c>
      <c r="P55" s="1">
        <f t="shared" si="7"/>
        <v>24597000</v>
      </c>
      <c r="R55">
        <f t="shared" si="8"/>
        <v>1.096774193548387</v>
      </c>
      <c r="S55" s="23">
        <v>19.059999999999999</v>
      </c>
      <c r="T55" s="16">
        <v>17050000</v>
      </c>
      <c r="U55" s="4">
        <v>3809000</v>
      </c>
      <c r="V55" s="31"/>
      <c r="W55" s="1">
        <f t="shared" si="12"/>
        <v>1054000</v>
      </c>
      <c r="Y55">
        <f t="shared" si="13"/>
        <v>1.3034922958084318</v>
      </c>
      <c r="AA55">
        <f t="shared" si="14"/>
        <v>9.2040421682989204E-2</v>
      </c>
      <c r="AC55" s="33">
        <f t="shared" si="15"/>
        <v>0.80556421932505773</v>
      </c>
      <c r="AD55" s="33">
        <f t="shared" si="16"/>
        <v>4.3478260869565216E-2</v>
      </c>
      <c r="AE55" s="33">
        <f t="shared" si="9"/>
        <v>0.11880107292121514</v>
      </c>
      <c r="AF55" s="33">
        <f t="shared" si="17"/>
        <v>0.3034922958084319</v>
      </c>
      <c r="AG55" s="33">
        <f t="shared" si="10"/>
        <v>0.53178217204166922</v>
      </c>
      <c r="AI55">
        <f t="shared" si="11"/>
        <v>2.1334677185741988</v>
      </c>
      <c r="AK55">
        <f t="shared" si="18"/>
        <v>0.23283014160064874</v>
      </c>
    </row>
    <row r="56" spans="1:38">
      <c r="A56">
        <v>2021</v>
      </c>
      <c r="B56" t="s">
        <v>21</v>
      </c>
      <c r="C56" s="4">
        <v>28316000</v>
      </c>
      <c r="D56" s="4">
        <v>180000</v>
      </c>
      <c r="E56" s="4">
        <v>22097000</v>
      </c>
      <c r="F56" s="4">
        <v>11652000</v>
      </c>
      <c r="G56" s="4">
        <v>39968000</v>
      </c>
      <c r="H56" s="4">
        <v>5544000</v>
      </c>
      <c r="I56" s="2">
        <v>1271</v>
      </c>
      <c r="J56" s="4">
        <v>4232000</v>
      </c>
      <c r="K56" s="4">
        <v>18602000</v>
      </c>
      <c r="L56" s="4">
        <v>15822000</v>
      </c>
      <c r="M56" s="4">
        <v>2621000</v>
      </c>
      <c r="N56" s="4">
        <v>1435000</v>
      </c>
      <c r="P56" s="1">
        <f t="shared" si="7"/>
        <v>34424000</v>
      </c>
      <c r="R56">
        <f t="shared" si="8"/>
        <v>1129.0322580645161</v>
      </c>
      <c r="S56" s="17">
        <v>26.67</v>
      </c>
      <c r="T56" s="16">
        <v>20899000</v>
      </c>
      <c r="U56" s="16">
        <v>3393000</v>
      </c>
      <c r="V56" s="31"/>
      <c r="W56" s="1">
        <f t="shared" si="12"/>
        <v>-178729</v>
      </c>
      <c r="Y56">
        <f t="shared" si="13"/>
        <v>1.1610504299326052</v>
      </c>
      <c r="AA56">
        <f t="shared" si="14"/>
        <v>6.5577461969575659E-2</v>
      </c>
      <c r="AC56" s="33">
        <f t="shared" si="15"/>
        <v>0.70846677341873499</v>
      </c>
      <c r="AD56" s="33">
        <f t="shared" si="16"/>
        <v>3.5903722978382707E-2</v>
      </c>
      <c r="AE56" s="33">
        <f t="shared" si="9"/>
        <v>8.4892914331465175E-2</v>
      </c>
      <c r="AF56" s="33">
        <f t="shared" si="17"/>
        <v>0.16105042993260515</v>
      </c>
      <c r="AG56" s="33">
        <f t="shared" si="10"/>
        <v>0.5228933146517214</v>
      </c>
      <c r="AI56">
        <f t="shared" si="11"/>
        <v>1.8000955301773371</v>
      </c>
      <c r="AK56">
        <f t="shared" si="18"/>
        <v>0.13871096877502001</v>
      </c>
    </row>
    <row r="57" spans="1:38">
      <c r="A57">
        <v>2015</v>
      </c>
      <c r="B57" t="s">
        <v>22</v>
      </c>
      <c r="C57" s="1">
        <v>323477</v>
      </c>
      <c r="D57" s="1">
        <v>10190</v>
      </c>
      <c r="E57" s="1">
        <v>308065</v>
      </c>
      <c r="F57" s="1">
        <v>223280</v>
      </c>
      <c r="G57" s="1">
        <v>546757</v>
      </c>
      <c r="H57" s="1">
        <v>245363</v>
      </c>
      <c r="I57" s="1">
        <v>15079</v>
      </c>
      <c r="J57" s="1">
        <v>27455</v>
      </c>
      <c r="K57" s="1">
        <v>157514</v>
      </c>
      <c r="L57" s="1">
        <v>143880</v>
      </c>
      <c r="M57" s="1">
        <v>31812</v>
      </c>
      <c r="N57" s="1">
        <v>27223</v>
      </c>
      <c r="P57" s="1">
        <f t="shared" si="7"/>
        <v>301394</v>
      </c>
      <c r="R57">
        <f t="shared" si="8"/>
        <v>1.80535844552026</v>
      </c>
      <c r="S57" s="17">
        <v>4.0999999999999996</v>
      </c>
      <c r="T57" s="4">
        <v>666976</v>
      </c>
      <c r="U57" s="4">
        <v>72151</v>
      </c>
      <c r="V57" s="32">
        <v>27.04</v>
      </c>
      <c r="W57" s="1">
        <f t="shared" si="12"/>
        <v>4889</v>
      </c>
      <c r="Y57">
        <f t="shared" si="13"/>
        <v>1.814093843938499</v>
      </c>
      <c r="AA57">
        <f t="shared" si="14"/>
        <v>5.818306852952957E-2</v>
      </c>
      <c r="AC57" s="33">
        <f t="shared" si="15"/>
        <v>0.59162845651724627</v>
      </c>
      <c r="AD57" s="33">
        <f t="shared" si="16"/>
        <v>4.9789943247182937E-2</v>
      </c>
      <c r="AE57" s="33">
        <f t="shared" si="9"/>
        <v>0.13196173071401007</v>
      </c>
      <c r="AF57" s="33">
        <f t="shared" si="17"/>
        <v>0.81409384393849915</v>
      </c>
      <c r="AG57" s="33">
        <f t="shared" si="10"/>
        <v>1.2198764716318218</v>
      </c>
      <c r="AI57">
        <f t="shared" si="11"/>
        <v>2.923466557717906</v>
      </c>
      <c r="AK57">
        <f t="shared" si="18"/>
        <v>0.44876060114456695</v>
      </c>
    </row>
    <row r="58" spans="1:38">
      <c r="A58">
        <v>2016</v>
      </c>
      <c r="B58" t="s">
        <v>22</v>
      </c>
      <c r="C58" s="1">
        <v>376025</v>
      </c>
      <c r="D58" s="1">
        <v>101289</v>
      </c>
      <c r="E58" s="1">
        <v>277357</v>
      </c>
      <c r="F58" s="1">
        <v>409258</v>
      </c>
      <c r="G58" s="1">
        <v>785258</v>
      </c>
      <c r="H58" s="1">
        <v>336319</v>
      </c>
      <c r="I58" s="1">
        <v>8419</v>
      </c>
      <c r="J58" s="1">
        <v>26532</v>
      </c>
      <c r="K58" s="1">
        <v>23590</v>
      </c>
      <c r="L58" s="1">
        <v>216591</v>
      </c>
      <c r="M58" s="1">
        <v>46089</v>
      </c>
      <c r="N58" s="1">
        <v>17531</v>
      </c>
      <c r="P58" s="1">
        <f t="shared" si="7"/>
        <v>240181</v>
      </c>
      <c r="R58">
        <f t="shared" si="8"/>
        <v>2.0823138139921604</v>
      </c>
      <c r="S58" s="17">
        <v>7.4</v>
      </c>
      <c r="T58" s="4">
        <v>733657</v>
      </c>
      <c r="U58" s="4">
        <v>74567</v>
      </c>
      <c r="V58" s="31"/>
      <c r="W58" s="1">
        <f t="shared" si="12"/>
        <v>-92870</v>
      </c>
      <c r="Y58">
        <f t="shared" si="13"/>
        <v>3.2694426286842009</v>
      </c>
      <c r="AA58">
        <f t="shared" si="14"/>
        <v>5.8692811789246339E-2</v>
      </c>
      <c r="AC58" s="33">
        <f t="shared" si="15"/>
        <v>0.47885535709282812</v>
      </c>
      <c r="AD58" s="33">
        <f t="shared" si="16"/>
        <v>2.2325146639703128E-2</v>
      </c>
      <c r="AE58" s="33">
        <f t="shared" si="9"/>
        <v>9.4958599594018783E-2</v>
      </c>
      <c r="AF58" s="33">
        <f t="shared" si="17"/>
        <v>1.4002731273497904</v>
      </c>
      <c r="AG58" s="33">
        <f t="shared" si="10"/>
        <v>0.93428783915604807</v>
      </c>
      <c r="AI58">
        <f t="shared" si="11"/>
        <v>2.6936967280331623</v>
      </c>
      <c r="AK58">
        <f t="shared" si="18"/>
        <v>0.42829108394947901</v>
      </c>
    </row>
    <row r="59" spans="1:38">
      <c r="A59">
        <v>2017</v>
      </c>
      <c r="B59" t="s">
        <v>22</v>
      </c>
      <c r="C59" s="1">
        <v>362795</v>
      </c>
      <c r="D59" s="1">
        <v>98506</v>
      </c>
      <c r="E59" s="1">
        <v>329800</v>
      </c>
      <c r="F59" s="1">
        <v>401711</v>
      </c>
      <c r="G59" s="1">
        <v>764506</v>
      </c>
      <c r="H59" s="1">
        <v>343684</v>
      </c>
      <c r="I59" s="1">
        <v>14807</v>
      </c>
      <c r="J59" s="1">
        <v>32814</v>
      </c>
      <c r="K59" s="1">
        <v>22733</v>
      </c>
      <c r="L59" s="1">
        <v>222464</v>
      </c>
      <c r="M59" s="1">
        <v>58649</v>
      </c>
      <c r="N59" s="1">
        <v>45965</v>
      </c>
      <c r="P59" s="1">
        <f t="shared" si="7"/>
        <v>245197</v>
      </c>
      <c r="R59">
        <f t="shared" si="8"/>
        <v>3.1042750050651717</v>
      </c>
      <c r="S59" s="23">
        <v>9.31</v>
      </c>
      <c r="T59" s="4">
        <v>776541</v>
      </c>
      <c r="U59" s="4">
        <v>74789</v>
      </c>
      <c r="V59" s="31"/>
      <c r="W59" s="1">
        <f t="shared" si="12"/>
        <v>-83699</v>
      </c>
      <c r="Y59">
        <f t="shared" si="13"/>
        <v>3.1179255863652493</v>
      </c>
      <c r="AA59">
        <f t="shared" si="14"/>
        <v>7.6714898248018984E-2</v>
      </c>
      <c r="AC59" s="33">
        <f t="shared" si="15"/>
        <v>0.47454827038636715</v>
      </c>
      <c r="AD59" s="33">
        <f t="shared" si="16"/>
        <v>6.012379235741773E-2</v>
      </c>
      <c r="AE59" s="33">
        <f t="shared" si="9"/>
        <v>9.7826570360468074E-2</v>
      </c>
      <c r="AF59" s="33">
        <f t="shared" si="17"/>
        <v>1.4016647838268821</v>
      </c>
      <c r="AG59" s="33">
        <f t="shared" si="10"/>
        <v>1.0157421916897971</v>
      </c>
      <c r="AI59">
        <f t="shared" si="11"/>
        <v>2.8331999779394961</v>
      </c>
      <c r="AK59">
        <f t="shared" si="18"/>
        <v>0.44955042864280986</v>
      </c>
    </row>
    <row r="60" spans="1:38">
      <c r="A60">
        <v>2018</v>
      </c>
      <c r="B60" t="s">
        <v>22</v>
      </c>
      <c r="C60" s="1">
        <v>2094596</v>
      </c>
      <c r="D60" s="1">
        <v>116222</v>
      </c>
      <c r="E60" s="1">
        <v>322000</v>
      </c>
      <c r="F60" s="1">
        <v>784608</v>
      </c>
      <c r="G60" s="1">
        <v>2879204</v>
      </c>
      <c r="H60" s="1">
        <v>1440721</v>
      </c>
      <c r="I60" s="1">
        <v>107259</v>
      </c>
      <c r="J60" s="1">
        <v>-27596</v>
      </c>
      <c r="K60" s="1">
        <v>1109197</v>
      </c>
      <c r="L60" s="1">
        <v>329286</v>
      </c>
      <c r="M60" s="1">
        <v>-1429</v>
      </c>
      <c r="N60" s="1">
        <v>-28961</v>
      </c>
      <c r="P60" s="1">
        <f t="shared" si="7"/>
        <v>1438483</v>
      </c>
      <c r="R60">
        <f t="shared" si="8"/>
        <v>-0.2700099758528422</v>
      </c>
      <c r="S60" s="23">
        <v>-2.4300000000000002</v>
      </c>
      <c r="T60" s="4">
        <v>1029641</v>
      </c>
      <c r="U60" s="4">
        <v>65362</v>
      </c>
      <c r="V60" s="31"/>
      <c r="W60" s="1">
        <f t="shared" si="12"/>
        <v>-8963</v>
      </c>
      <c r="Y60">
        <f t="shared" si="13"/>
        <v>2.0015558056647178</v>
      </c>
      <c r="AA60">
        <f t="shared" si="14"/>
        <v>-4.9631773226211132E-4</v>
      </c>
      <c r="AC60" s="33">
        <f t="shared" si="15"/>
        <v>0.7274913483032116</v>
      </c>
      <c r="AD60" s="33">
        <f t="shared" si="16"/>
        <v>-1.0058682885964315E-2</v>
      </c>
      <c r="AE60" s="33">
        <f t="shared" si="9"/>
        <v>2.2701413307289097E-2</v>
      </c>
      <c r="AF60" s="33">
        <f t="shared" si="17"/>
        <v>1.0015558056647176</v>
      </c>
      <c r="AG60" s="33">
        <f t="shared" si="10"/>
        <v>0.35761307639194723</v>
      </c>
      <c r="AI60">
        <f t="shared" si="11"/>
        <v>1.8923686856283357</v>
      </c>
      <c r="AK60">
        <f t="shared" si="18"/>
        <v>0.50038864908495539</v>
      </c>
    </row>
    <row r="61" spans="1:38">
      <c r="A61">
        <v>2019</v>
      </c>
      <c r="B61" t="s">
        <v>22</v>
      </c>
      <c r="C61" s="1">
        <v>2170637</v>
      </c>
      <c r="D61" s="1">
        <v>119976</v>
      </c>
      <c r="E61" s="1">
        <v>112659</v>
      </c>
      <c r="F61" s="1">
        <v>826460</v>
      </c>
      <c r="G61" s="1">
        <v>2997097</v>
      </c>
      <c r="H61" s="1">
        <v>1445492</v>
      </c>
      <c r="I61" s="1">
        <v>113208</v>
      </c>
      <c r="J61" s="1">
        <v>-55433</v>
      </c>
      <c r="K61" s="1">
        <v>1185761</v>
      </c>
      <c r="L61" s="1">
        <v>365844</v>
      </c>
      <c r="M61" s="1">
        <v>75526</v>
      </c>
      <c r="N61" s="1">
        <v>-55433</v>
      </c>
      <c r="P61" s="1">
        <f t="shared" si="7"/>
        <v>1551605</v>
      </c>
      <c r="R61">
        <f t="shared" si="8"/>
        <v>-0.48965620804183452</v>
      </c>
      <c r="S61" s="23">
        <v>0.59</v>
      </c>
      <c r="T61" s="4">
        <v>1367550</v>
      </c>
      <c r="U61" s="4">
        <v>205288</v>
      </c>
      <c r="V61" s="31"/>
      <c r="W61" s="1">
        <f t="shared" si="12"/>
        <v>-6768</v>
      </c>
      <c r="X61">
        <f>SUM(W57:W63)/7</f>
        <v>-2348.4285714285716</v>
      </c>
      <c r="Y61">
        <f t="shared" si="13"/>
        <v>1.9316108158970873</v>
      </c>
      <c r="Z61">
        <f>SUM(Y57:Y63)/7</f>
        <v>2.0724976877369365</v>
      </c>
      <c r="AA61">
        <f t="shared" si="14"/>
        <v>2.5199718260703607E-2</v>
      </c>
      <c r="AB61">
        <f>SUM(AA57:AA63)/7</f>
        <v>5.6110280843020506E-2</v>
      </c>
      <c r="AC61" s="33">
        <f t="shared" si="15"/>
        <v>0.72424649585915968</v>
      </c>
      <c r="AD61" s="33">
        <f t="shared" si="16"/>
        <v>-1.8495564207631585E-2</v>
      </c>
      <c r="AE61" s="33">
        <f t="shared" si="9"/>
        <v>6.8495614256061779E-2</v>
      </c>
      <c r="AF61" s="33">
        <f t="shared" si="17"/>
        <v>0.93161081589708716</v>
      </c>
      <c r="AG61" s="33">
        <f t="shared" si="10"/>
        <v>0.45629153811171275</v>
      </c>
      <c r="AI61">
        <f t="shared" si="11"/>
        <v>2.0844955598352763</v>
      </c>
      <c r="AJ61">
        <f>SUM(AI57:AI63)/7</f>
        <v>2.4063271297001672</v>
      </c>
      <c r="AK61">
        <f t="shared" si="18"/>
        <v>0.48229736975479942</v>
      </c>
      <c r="AL61">
        <f>SUM(AK57:AK63)/7</f>
        <v>0.4687236784731712</v>
      </c>
    </row>
    <row r="62" spans="1:38">
      <c r="A62">
        <v>2020</v>
      </c>
      <c r="B62" t="s">
        <v>22</v>
      </c>
      <c r="C62" s="1">
        <v>2038276</v>
      </c>
      <c r="D62" s="1">
        <v>117941</v>
      </c>
      <c r="E62" s="1">
        <v>101714</v>
      </c>
      <c r="F62" s="1">
        <v>767687</v>
      </c>
      <c r="G62" s="1">
        <v>2805963</v>
      </c>
      <c r="H62" s="1">
        <v>1428040</v>
      </c>
      <c r="I62" s="1">
        <v>227648</v>
      </c>
      <c r="J62" s="1">
        <v>-45070</v>
      </c>
      <c r="K62" s="1">
        <v>976627</v>
      </c>
      <c r="L62" s="1">
        <v>1377923</v>
      </c>
      <c r="M62" s="1">
        <v>184063</v>
      </c>
      <c r="N62" s="1">
        <v>-45070</v>
      </c>
      <c r="P62" s="1">
        <f t="shared" si="7"/>
        <v>2354550</v>
      </c>
      <c r="R62">
        <f t="shared" si="8"/>
        <v>-0.19798109361821761</v>
      </c>
      <c r="S62" s="27">
        <v>11.39</v>
      </c>
      <c r="T62" s="4">
        <v>1488108</v>
      </c>
      <c r="U62" s="4">
        <v>302072</v>
      </c>
      <c r="V62" s="31"/>
      <c r="W62" s="1">
        <f t="shared" si="12"/>
        <v>109707</v>
      </c>
      <c r="Y62">
        <f t="shared" si="13"/>
        <v>1.1917194368350641</v>
      </c>
      <c r="AA62">
        <f t="shared" si="14"/>
        <v>6.5597087345770425E-2</v>
      </c>
      <c r="AC62" s="33">
        <f t="shared" si="15"/>
        <v>0.72640872313711902</v>
      </c>
      <c r="AD62" s="33">
        <f t="shared" si="16"/>
        <v>-1.6062221775554417E-2</v>
      </c>
      <c r="AE62" s="33">
        <f t="shared" si="9"/>
        <v>0.10765359343654923</v>
      </c>
      <c r="AF62" s="33">
        <f t="shared" si="17"/>
        <v>0.60650230404960603</v>
      </c>
      <c r="AG62" s="33">
        <f t="shared" si="10"/>
        <v>0.53033771293491749</v>
      </c>
      <c r="AI62">
        <f t="shared" si="11"/>
        <v>2.0986993109840602</v>
      </c>
      <c r="AK62">
        <f t="shared" si="18"/>
        <v>0.50893044562597578</v>
      </c>
    </row>
    <row r="63" spans="1:38">
      <c r="A63">
        <v>2021</v>
      </c>
      <c r="B63" t="s">
        <v>22</v>
      </c>
      <c r="C63" s="1">
        <v>2650640</v>
      </c>
      <c r="D63" s="1">
        <v>160673</v>
      </c>
      <c r="E63" s="1">
        <v>151599</v>
      </c>
      <c r="F63" s="1">
        <v>854692</v>
      </c>
      <c r="G63" s="1">
        <v>3505332</v>
      </c>
      <c r="H63" s="1">
        <v>1622433</v>
      </c>
      <c r="I63" s="1">
        <v>221938</v>
      </c>
      <c r="J63" s="1">
        <v>-44179</v>
      </c>
      <c r="K63" s="1">
        <v>1084865</v>
      </c>
      <c r="L63" s="1">
        <v>1882899</v>
      </c>
      <c r="M63" s="1">
        <v>381663</v>
      </c>
      <c r="N63" s="1">
        <v>-44179</v>
      </c>
      <c r="P63" s="1">
        <f t="shared" si="7"/>
        <v>2967764</v>
      </c>
      <c r="R63">
        <f t="shared" si="8"/>
        <v>-0.19906009786516954</v>
      </c>
      <c r="S63" s="27">
        <v>20.85</v>
      </c>
      <c r="T63" s="4">
        <v>2186919</v>
      </c>
      <c r="U63" s="2">
        <v>506366</v>
      </c>
      <c r="V63" s="31"/>
      <c r="W63" s="1">
        <f t="shared" si="12"/>
        <v>61265</v>
      </c>
      <c r="Y63">
        <f t="shared" si="13"/>
        <v>1.1811356967737328</v>
      </c>
      <c r="AA63">
        <f t="shared" si="14"/>
        <v>0.10888069946013673</v>
      </c>
      <c r="AC63" s="33">
        <f t="shared" si="15"/>
        <v>0.75617373760887696</v>
      </c>
      <c r="AD63" s="33">
        <f t="shared" si="16"/>
        <v>-1.2603371092952108E-2</v>
      </c>
      <c r="AE63" s="33">
        <f t="shared" si="9"/>
        <v>0.14445593170632626</v>
      </c>
      <c r="AF63" s="33">
        <f t="shared" si="17"/>
        <v>0.54668531594830316</v>
      </c>
      <c r="AG63" s="33">
        <f t="shared" si="10"/>
        <v>0.62388355796255535</v>
      </c>
      <c r="AI63">
        <f t="shared" si="11"/>
        <v>2.3183630877629331</v>
      </c>
      <c r="AK63">
        <f t="shared" si="18"/>
        <v>0.46284717110961243</v>
      </c>
    </row>
    <row r="64" spans="1:38">
      <c r="A64">
        <v>2015</v>
      </c>
      <c r="B64" t="s">
        <v>23</v>
      </c>
      <c r="C64" s="1">
        <v>6512243</v>
      </c>
      <c r="D64" s="1">
        <v>1644402</v>
      </c>
      <c r="E64" s="1">
        <v>76728</v>
      </c>
      <c r="F64" s="1">
        <v>3089472</v>
      </c>
      <c r="G64" s="1">
        <v>9601715</v>
      </c>
      <c r="H64" s="1">
        <v>3301390</v>
      </c>
      <c r="I64" s="1">
        <v>1371061</v>
      </c>
      <c r="J64" s="1">
        <v>532145</v>
      </c>
      <c r="K64" s="1">
        <v>5247319</v>
      </c>
      <c r="L64" s="1">
        <v>1053006</v>
      </c>
      <c r="M64" s="1">
        <v>970370</v>
      </c>
      <c r="N64" s="1">
        <v>847330</v>
      </c>
      <c r="P64" s="1">
        <f t="shared" si="7"/>
        <v>6300325</v>
      </c>
      <c r="R64">
        <f t="shared" si="8"/>
        <v>0.61801043133748246</v>
      </c>
      <c r="S64" s="23">
        <v>16.14</v>
      </c>
      <c r="T64" s="4">
        <v>4579759</v>
      </c>
      <c r="U64" s="4">
        <v>1162600</v>
      </c>
      <c r="V64" s="32">
        <v>-3.83</v>
      </c>
      <c r="W64" s="1">
        <f t="shared" si="12"/>
        <v>-273341</v>
      </c>
      <c r="Y64">
        <f t="shared" si="13"/>
        <v>1.5240031268228227</v>
      </c>
      <c r="AA64">
        <f t="shared" si="14"/>
        <v>0.10106215400061343</v>
      </c>
      <c r="AC64" s="33">
        <f t="shared" si="15"/>
        <v>0.67823748153324692</v>
      </c>
      <c r="AD64" s="33">
        <f t="shared" si="16"/>
        <v>8.8247776569081671E-2</v>
      </c>
      <c r="AE64" s="33">
        <f t="shared" si="9"/>
        <v>0.12108253577616082</v>
      </c>
      <c r="AF64" s="33">
        <f t="shared" si="17"/>
        <v>0.52400312682282268</v>
      </c>
      <c r="AG64" s="33">
        <f t="shared" si="10"/>
        <v>0.47697301992404484</v>
      </c>
      <c r="AI64">
        <f t="shared" si="11"/>
        <v>2.1283791291156797</v>
      </c>
      <c r="AK64">
        <f t="shared" si="18"/>
        <v>0.34383336726824321</v>
      </c>
    </row>
    <row r="65" spans="1:38">
      <c r="A65">
        <v>2016</v>
      </c>
      <c r="B65" t="s">
        <v>23</v>
      </c>
      <c r="C65" s="1">
        <v>7007258</v>
      </c>
      <c r="D65" s="1">
        <v>1809852</v>
      </c>
      <c r="E65" s="1">
        <v>201345</v>
      </c>
      <c r="F65" s="1">
        <v>3122514</v>
      </c>
      <c r="G65" s="1">
        <v>10129772</v>
      </c>
      <c r="H65" s="1">
        <v>3727978</v>
      </c>
      <c r="I65" s="1">
        <v>1694245</v>
      </c>
      <c r="J65" s="1">
        <v>545456</v>
      </c>
      <c r="K65" s="1">
        <v>5330031</v>
      </c>
      <c r="L65" s="1">
        <v>1071763</v>
      </c>
      <c r="M65" s="1">
        <v>939408</v>
      </c>
      <c r="N65" s="1">
        <v>646822</v>
      </c>
      <c r="P65" s="1">
        <f t="shared" si="7"/>
        <v>6401794</v>
      </c>
      <c r="R65">
        <f t="shared" si="8"/>
        <v>0.38177595330073277</v>
      </c>
      <c r="S65" s="23">
        <v>14.66</v>
      </c>
      <c r="T65" s="4">
        <v>4882615</v>
      </c>
      <c r="U65" s="4">
        <v>1141300</v>
      </c>
      <c r="V65" s="31"/>
      <c r="W65" s="1">
        <f t="shared" si="12"/>
        <v>-115607</v>
      </c>
      <c r="Y65">
        <f t="shared" si="13"/>
        <v>1.5823333271892224</v>
      </c>
      <c r="AA65">
        <f t="shared" si="14"/>
        <v>9.2737329132383237E-2</v>
      </c>
      <c r="AC65" s="33">
        <f t="shared" si="15"/>
        <v>0.69174883699257994</v>
      </c>
      <c r="AD65" s="33">
        <f t="shared" si="16"/>
        <v>6.3853559586533631E-2</v>
      </c>
      <c r="AE65" s="33">
        <f t="shared" si="9"/>
        <v>0.11266788630583195</v>
      </c>
      <c r="AF65" s="33">
        <f t="shared" si="17"/>
        <v>0.58233332718922226</v>
      </c>
      <c r="AG65" s="33">
        <f t="shared" si="10"/>
        <v>0.48200640646206055</v>
      </c>
      <c r="AI65">
        <f t="shared" si="11"/>
        <v>2.1227040153970824</v>
      </c>
      <c r="AK65">
        <f t="shared" si="18"/>
        <v>0.36802190611990082</v>
      </c>
    </row>
    <row r="66" spans="1:38">
      <c r="A66">
        <v>2017</v>
      </c>
      <c r="B66" t="s">
        <v>23</v>
      </c>
      <c r="C66" s="1">
        <v>7974948</v>
      </c>
      <c r="D66" s="1">
        <v>1760053</v>
      </c>
      <c r="E66" s="1">
        <v>219009</v>
      </c>
      <c r="F66" s="1">
        <v>2945316</v>
      </c>
      <c r="G66" s="1">
        <v>10920264</v>
      </c>
      <c r="H66" s="1">
        <v>3633965</v>
      </c>
      <c r="I66" s="1">
        <v>2027648</v>
      </c>
      <c r="J66" s="1">
        <v>662700</v>
      </c>
      <c r="K66" s="1">
        <v>6308312</v>
      </c>
      <c r="L66" s="1">
        <v>977987</v>
      </c>
      <c r="M66" s="1">
        <v>1003343</v>
      </c>
      <c r="N66" s="1">
        <v>695722</v>
      </c>
      <c r="P66" s="1">
        <f t="shared" si="7"/>
        <v>7286299</v>
      </c>
      <c r="R66">
        <f t="shared" si="8"/>
        <v>0.34311774035730069</v>
      </c>
      <c r="S66" s="23">
        <v>18.260000000000002</v>
      </c>
      <c r="T66" s="4">
        <v>5322618</v>
      </c>
      <c r="U66" s="4">
        <v>1218833</v>
      </c>
      <c r="V66" s="31"/>
      <c r="W66" s="1">
        <f t="shared" ref="W66:W97" si="19">I66-D66</f>
        <v>267595</v>
      </c>
      <c r="Y66">
        <f t="shared" ref="Y66:Y97" si="20">G66/P66</f>
        <v>1.4987394835155681</v>
      </c>
      <c r="AA66">
        <f t="shared" ref="AA66:AA97" si="21">M66/G66</f>
        <v>9.18790058555361E-2</v>
      </c>
      <c r="AC66" s="33">
        <f t="shared" ref="AC66:AC97" si="22">C66/G66</f>
        <v>0.73028893806962913</v>
      </c>
      <c r="AD66" s="33">
        <f t="shared" ref="AD66:AD97" si="23">N66/G66</f>
        <v>6.370926563680146E-2</v>
      </c>
      <c r="AE66" s="33">
        <f t="shared" si="9"/>
        <v>0.11161204527656107</v>
      </c>
      <c r="AF66" s="33">
        <f t="shared" ref="AF66:AF97" si="24">H66/P66</f>
        <v>0.49873948351556807</v>
      </c>
      <c r="AG66" s="33">
        <f t="shared" si="10"/>
        <v>0.48740744729248303</v>
      </c>
      <c r="AI66">
        <f t="shared" si="11"/>
        <v>2.1205105843895526</v>
      </c>
      <c r="AK66">
        <f t="shared" ref="AK66:AK97" si="25">H66/G66</f>
        <v>0.33277263260302131</v>
      </c>
    </row>
    <row r="67" spans="1:38">
      <c r="A67">
        <v>2018</v>
      </c>
      <c r="B67" t="s">
        <v>23</v>
      </c>
      <c r="C67" s="1">
        <v>8993795</v>
      </c>
      <c r="D67" s="1">
        <v>1951983</v>
      </c>
      <c r="E67" s="1">
        <v>226905</v>
      </c>
      <c r="F67" s="1">
        <v>3483251</v>
      </c>
      <c r="G67" s="1">
        <v>12477046</v>
      </c>
      <c r="H67" s="1">
        <v>4696604</v>
      </c>
      <c r="I67" s="1">
        <v>2441931</v>
      </c>
      <c r="J67" s="1">
        <v>596642</v>
      </c>
      <c r="K67" s="1">
        <v>6523121</v>
      </c>
      <c r="L67" s="1">
        <v>1257321</v>
      </c>
      <c r="M67" s="1">
        <v>994124</v>
      </c>
      <c r="N67" s="1">
        <v>725842</v>
      </c>
      <c r="P67" s="1">
        <f t="shared" ref="P67:P130" si="26">K67+L67</f>
        <v>7780442</v>
      </c>
      <c r="R67">
        <f t="shared" ref="R67:R130" si="27">N67/I67</f>
        <v>0.2972409949339273</v>
      </c>
      <c r="S67" s="17">
        <v>14.12</v>
      </c>
      <c r="T67" s="4">
        <v>5588257</v>
      </c>
      <c r="U67" s="4">
        <v>1218410</v>
      </c>
      <c r="V67" s="31"/>
      <c r="W67" s="1">
        <f t="shared" si="19"/>
        <v>489948</v>
      </c>
      <c r="Y67">
        <f t="shared" si="20"/>
        <v>1.6036423123519203</v>
      </c>
      <c r="AA67">
        <f t="shared" si="21"/>
        <v>7.967623105661388E-2</v>
      </c>
      <c r="AC67" s="33">
        <f t="shared" si="22"/>
        <v>0.72082726953158627</v>
      </c>
      <c r="AD67" s="33">
        <f t="shared" si="23"/>
        <v>5.8174186422010464E-2</v>
      </c>
      <c r="AE67" s="33">
        <f t="shared" ref="AE67:AE130" si="28">U67/G67</f>
        <v>9.7652120541993667E-2</v>
      </c>
      <c r="AF67" s="33">
        <f t="shared" si="24"/>
        <v>0.60364231235192034</v>
      </c>
      <c r="AG67" s="33">
        <f t="shared" ref="AG67:AG130" si="29">T67/G67</f>
        <v>0.44788301654093443</v>
      </c>
      <c r="AI67">
        <f t="shared" ref="AI67:AI130" si="30">1.2*AC67+AD67*1.4+3.3*AE67+AF67*0.6+AG67</f>
        <v>2.0787569861693838</v>
      </c>
      <c r="AK67">
        <f t="shared" si="25"/>
        <v>0.3764195467420734</v>
      </c>
    </row>
    <row r="68" spans="1:38">
      <c r="A68">
        <v>2019</v>
      </c>
      <c r="B68" t="s">
        <v>23</v>
      </c>
      <c r="C68" s="1">
        <v>10180427</v>
      </c>
      <c r="D68" s="1">
        <v>2159545</v>
      </c>
      <c r="E68" s="1">
        <v>114473</v>
      </c>
      <c r="F68" s="1">
        <v>5362184</v>
      </c>
      <c r="G68" s="1">
        <v>15542611</v>
      </c>
      <c r="H68" s="1">
        <v>6845768</v>
      </c>
      <c r="I68" s="1">
        <v>3009599</v>
      </c>
      <c r="J68" s="1">
        <v>625146</v>
      </c>
      <c r="K68" s="1">
        <v>7330285</v>
      </c>
      <c r="L68" s="1">
        <v>1366558</v>
      </c>
      <c r="M68" s="1">
        <v>1131365</v>
      </c>
      <c r="N68" s="1">
        <v>817103</v>
      </c>
      <c r="P68" s="1">
        <f t="shared" si="26"/>
        <v>8696843</v>
      </c>
      <c r="R68">
        <f t="shared" si="27"/>
        <v>0.27149896049274341</v>
      </c>
      <c r="S68" s="23">
        <v>12.96</v>
      </c>
      <c r="T68" s="18">
        <v>6429762</v>
      </c>
      <c r="U68" s="19">
        <v>1433.8</v>
      </c>
      <c r="V68" s="31"/>
      <c r="W68" s="1">
        <f t="shared" si="19"/>
        <v>850054</v>
      </c>
      <c r="X68">
        <f>SUM(W64:W70)/7</f>
        <v>608195</v>
      </c>
      <c r="Y68">
        <f t="shared" si="20"/>
        <v>1.7871555229869045</v>
      </c>
      <c r="Z68">
        <f>SUM(Y64:Y70)/7</f>
        <v>1.6279185654724337</v>
      </c>
      <c r="AA68">
        <f t="shared" si="21"/>
        <v>7.2791180323563395E-2</v>
      </c>
      <c r="AB68">
        <f>SUM(AA64:AA70)/7</f>
        <v>7.6328353817796304E-2</v>
      </c>
      <c r="AC68" s="33">
        <f t="shared" si="22"/>
        <v>0.65500108057777418</v>
      </c>
      <c r="AD68" s="33">
        <f t="shared" si="23"/>
        <v>5.2571797621390637E-2</v>
      </c>
      <c r="AE68" s="33">
        <f t="shared" si="28"/>
        <v>9.2249622666358948E-5</v>
      </c>
      <c r="AF68" s="33">
        <f t="shared" si="24"/>
        <v>0.78715552298690461</v>
      </c>
      <c r="AG68" s="33">
        <f t="shared" si="29"/>
        <v>0.41368609173838294</v>
      </c>
      <c r="AI68">
        <f t="shared" si="30"/>
        <v>1.7458856426486005</v>
      </c>
      <c r="AJ68">
        <f>SUM(AI64:AI70)/7</f>
        <v>2.0225066716190305</v>
      </c>
      <c r="AK68">
        <f t="shared" si="25"/>
        <v>0.44045160751948303</v>
      </c>
      <c r="AL68">
        <f>SUM(AK64:AK70)/7</f>
        <v>0.38312458487375473</v>
      </c>
    </row>
    <row r="69" spans="1:38">
      <c r="A69">
        <v>2020</v>
      </c>
      <c r="B69" t="s">
        <v>23</v>
      </c>
      <c r="C69" s="1">
        <v>12109822</v>
      </c>
      <c r="D69" s="1">
        <v>2324107</v>
      </c>
      <c r="E69" s="1">
        <v>1869020</v>
      </c>
      <c r="F69" s="1">
        <v>3164954</v>
      </c>
      <c r="G69" s="1">
        <v>15274776</v>
      </c>
      <c r="H69" s="1">
        <v>6720055</v>
      </c>
      <c r="I69" s="1">
        <v>3776932</v>
      </c>
      <c r="J69" s="1">
        <v>618546</v>
      </c>
      <c r="K69" s="1">
        <v>7219583</v>
      </c>
      <c r="L69" s="1">
        <v>1335138</v>
      </c>
      <c r="M69" s="1">
        <v>996132</v>
      </c>
      <c r="N69" s="1">
        <v>708990</v>
      </c>
      <c r="P69" s="1">
        <f t="shared" si="26"/>
        <v>8554721</v>
      </c>
      <c r="R69">
        <f t="shared" si="27"/>
        <v>0.18771584979554834</v>
      </c>
      <c r="S69" s="23">
        <v>12.11</v>
      </c>
      <c r="T69" s="18">
        <v>6806005</v>
      </c>
      <c r="U69" s="20">
        <v>1324044</v>
      </c>
      <c r="V69" s="31"/>
      <c r="W69" s="1">
        <f t="shared" si="19"/>
        <v>1452825</v>
      </c>
      <c r="Y69">
        <f t="shared" si="20"/>
        <v>1.7855375996481944</v>
      </c>
      <c r="AA69">
        <f t="shared" si="21"/>
        <v>6.5214180554922702E-2</v>
      </c>
      <c r="AC69" s="33">
        <f t="shared" si="22"/>
        <v>0.792798663626884</v>
      </c>
      <c r="AD69" s="33">
        <f t="shared" si="23"/>
        <v>4.6415737946009811E-2</v>
      </c>
      <c r="AE69" s="33">
        <f t="shared" si="28"/>
        <v>8.6681729408012262E-2</v>
      </c>
      <c r="AF69" s="33">
        <f t="shared" si="24"/>
        <v>0.78553759964819425</v>
      </c>
      <c r="AG69" s="33">
        <f t="shared" si="29"/>
        <v>0.44557150952655539</v>
      </c>
      <c r="AI69">
        <f t="shared" si="30"/>
        <v>2.2192842058385871</v>
      </c>
      <c r="AK69">
        <f t="shared" si="25"/>
        <v>0.43994458576675688</v>
      </c>
    </row>
    <row r="70" spans="1:38">
      <c r="A70">
        <v>2021</v>
      </c>
      <c r="B70" t="s">
        <v>23</v>
      </c>
      <c r="C70" s="1">
        <v>13723555</v>
      </c>
      <c r="D70" s="1">
        <v>2547497</v>
      </c>
      <c r="E70" s="1">
        <v>1999776</v>
      </c>
      <c r="F70" s="1">
        <v>5510280</v>
      </c>
      <c r="G70" s="1">
        <v>19233835</v>
      </c>
      <c r="H70" s="1">
        <v>7317098</v>
      </c>
      <c r="I70" s="1">
        <v>4133388</v>
      </c>
      <c r="J70" s="1">
        <v>188726</v>
      </c>
      <c r="K70" s="1">
        <v>8442425</v>
      </c>
      <c r="L70" s="1">
        <v>3474312</v>
      </c>
      <c r="M70" s="1">
        <v>595064</v>
      </c>
      <c r="N70" s="1">
        <v>265327</v>
      </c>
      <c r="P70" s="1">
        <f t="shared" si="26"/>
        <v>11916737</v>
      </c>
      <c r="R70">
        <f t="shared" si="27"/>
        <v>6.4191167149079645E-2</v>
      </c>
      <c r="S70" s="17">
        <v>3</v>
      </c>
      <c r="T70" s="18">
        <v>6234277</v>
      </c>
      <c r="U70" s="20">
        <v>1013904</v>
      </c>
      <c r="V70" s="31"/>
      <c r="W70" s="1">
        <f t="shared" si="19"/>
        <v>1585891</v>
      </c>
      <c r="Y70">
        <f t="shared" si="20"/>
        <v>1.6140185857924028</v>
      </c>
      <c r="AA70">
        <f t="shared" si="21"/>
        <v>3.0938395800941414E-2</v>
      </c>
      <c r="AC70" s="33">
        <f t="shared" si="22"/>
        <v>0.71351111205851558</v>
      </c>
      <c r="AD70" s="33">
        <f t="shared" si="23"/>
        <v>1.3794804832213648E-2</v>
      </c>
      <c r="AE70" s="33">
        <f t="shared" si="28"/>
        <v>5.2714604237792409E-2</v>
      </c>
      <c r="AF70" s="33">
        <f t="shared" si="24"/>
        <v>0.61401858579240276</v>
      </c>
      <c r="AG70" s="33">
        <f t="shared" si="29"/>
        <v>0.32413073107885143</v>
      </c>
      <c r="AI70">
        <f t="shared" si="30"/>
        <v>1.7420261377743258</v>
      </c>
      <c r="AK70">
        <f t="shared" si="25"/>
        <v>0.38042844809680443</v>
      </c>
    </row>
    <row r="71" spans="1:38">
      <c r="A71">
        <v>2015</v>
      </c>
      <c r="B71" t="s">
        <v>24</v>
      </c>
      <c r="C71" s="1">
        <v>7768005</v>
      </c>
      <c r="D71" s="1">
        <v>1952</v>
      </c>
      <c r="E71" s="1">
        <v>6801791</v>
      </c>
      <c r="F71" s="1">
        <v>644681</v>
      </c>
      <c r="G71" s="1">
        <v>8412686</v>
      </c>
      <c r="H71" s="1">
        <v>7081114</v>
      </c>
      <c r="I71" s="1">
        <v>4133388</v>
      </c>
      <c r="J71" s="1">
        <v>412003</v>
      </c>
      <c r="K71" s="1">
        <v>1227213</v>
      </c>
      <c r="L71" s="1">
        <v>105359</v>
      </c>
      <c r="M71" s="1">
        <v>430734</v>
      </c>
      <c r="N71" s="1">
        <v>414657</v>
      </c>
      <c r="P71" s="1">
        <f t="shared" si="26"/>
        <v>1332572</v>
      </c>
      <c r="R71">
        <f t="shared" si="27"/>
        <v>0.10031891513692884</v>
      </c>
      <c r="S71" s="17">
        <v>26.3</v>
      </c>
      <c r="T71" s="4">
        <v>20350000</v>
      </c>
      <c r="U71" s="4">
        <v>3642000</v>
      </c>
      <c r="V71" s="31"/>
      <c r="W71" s="1">
        <f t="shared" si="19"/>
        <v>4131436</v>
      </c>
      <c r="Y71">
        <f t="shared" si="20"/>
        <v>6.3131192911152265</v>
      </c>
      <c r="AA71">
        <f t="shared" si="21"/>
        <v>5.1200532148709697E-2</v>
      </c>
      <c r="AC71" s="33">
        <f t="shared" si="22"/>
        <v>0.92336799447881446</v>
      </c>
      <c r="AD71" s="33">
        <f t="shared" si="23"/>
        <v>4.9289489706379148E-2</v>
      </c>
      <c r="AE71" s="33">
        <f t="shared" si="28"/>
        <v>0.43291761988977123</v>
      </c>
      <c r="AF71" s="33">
        <f t="shared" si="24"/>
        <v>5.3138697196098974</v>
      </c>
      <c r="AG71" s="33">
        <f t="shared" si="29"/>
        <v>2.4189658332665691</v>
      </c>
      <c r="AI71">
        <f t="shared" si="30"/>
        <v>8.2129626896322598</v>
      </c>
      <c r="AK71">
        <f t="shared" si="25"/>
        <v>0.84171856646022447</v>
      </c>
    </row>
    <row r="72" spans="1:38">
      <c r="A72">
        <v>2016</v>
      </c>
      <c r="B72" t="s">
        <v>24</v>
      </c>
      <c r="C72" s="1">
        <v>7721698</v>
      </c>
      <c r="D72" s="1">
        <v>1171</v>
      </c>
      <c r="E72" s="1">
        <v>6723688</v>
      </c>
      <c r="F72" s="1">
        <v>802588</v>
      </c>
      <c r="G72" s="1">
        <v>8524286</v>
      </c>
      <c r="H72" s="1">
        <v>7533181</v>
      </c>
      <c r="I72" s="1">
        <v>4133388</v>
      </c>
      <c r="J72" s="1">
        <v>559221</v>
      </c>
      <c r="K72" s="1">
        <v>902522</v>
      </c>
      <c r="L72" s="1">
        <v>88583</v>
      </c>
      <c r="M72" s="1">
        <v>574465</v>
      </c>
      <c r="N72" s="1">
        <v>554923</v>
      </c>
      <c r="P72" s="1">
        <f t="shared" si="26"/>
        <v>991105</v>
      </c>
      <c r="R72">
        <f t="shared" si="27"/>
        <v>0.13425378890150164</v>
      </c>
      <c r="S72" s="17">
        <v>21.5</v>
      </c>
      <c r="T72" s="4">
        <v>19924000</v>
      </c>
      <c r="U72" s="4">
        <v>4490000</v>
      </c>
      <c r="V72" s="31"/>
      <c r="W72" s="1">
        <f t="shared" si="19"/>
        <v>4132217</v>
      </c>
      <c r="Y72">
        <f t="shared" si="20"/>
        <v>8.6007900272927689</v>
      </c>
      <c r="AA72">
        <f t="shared" si="21"/>
        <v>6.7391568044525951E-2</v>
      </c>
      <c r="AC72" s="33">
        <f t="shared" si="22"/>
        <v>0.90584689439092025</v>
      </c>
      <c r="AD72" s="33">
        <f t="shared" si="23"/>
        <v>6.5099059322974384E-2</v>
      </c>
      <c r="AE72" s="33">
        <f t="shared" si="28"/>
        <v>0.52673033260498303</v>
      </c>
      <c r="AF72" s="33">
        <f t="shared" si="24"/>
        <v>7.6007900272927689</v>
      </c>
      <c r="AG72" s="33">
        <f t="shared" si="29"/>
        <v>2.3373218589803297</v>
      </c>
      <c r="AI72">
        <f t="shared" si="30"/>
        <v>9.8141609292737026</v>
      </c>
      <c r="AK72">
        <f t="shared" si="25"/>
        <v>0.88373161106983034</v>
      </c>
    </row>
    <row r="73" spans="1:38">
      <c r="A73">
        <v>2017</v>
      </c>
      <c r="B73" t="s">
        <v>24</v>
      </c>
      <c r="C73" s="1">
        <v>7727730</v>
      </c>
      <c r="D73" s="1">
        <v>17251</v>
      </c>
      <c r="E73" s="1">
        <v>7485461</v>
      </c>
      <c r="F73" s="1">
        <v>645889</v>
      </c>
      <c r="G73" s="1">
        <v>8373619</v>
      </c>
      <c r="H73" s="1">
        <v>7129327</v>
      </c>
      <c r="I73" s="1">
        <v>4133388</v>
      </c>
      <c r="J73" s="1">
        <v>596469</v>
      </c>
      <c r="K73" s="1">
        <v>1121239</v>
      </c>
      <c r="L73" s="1">
        <v>123053</v>
      </c>
      <c r="M73" s="1">
        <v>629409</v>
      </c>
      <c r="N73" s="1">
        <v>595362</v>
      </c>
      <c r="P73" s="1">
        <f t="shared" si="26"/>
        <v>1244292</v>
      </c>
      <c r="R73">
        <f t="shared" si="27"/>
        <v>0.14403728853908707</v>
      </c>
      <c r="S73" s="17">
        <v>18.100000000000001</v>
      </c>
      <c r="T73" s="4">
        <v>20285000</v>
      </c>
      <c r="U73" s="4">
        <v>5022000</v>
      </c>
      <c r="V73" s="31"/>
      <c r="W73" s="1">
        <f t="shared" si="19"/>
        <v>4116137</v>
      </c>
      <c r="Y73">
        <f t="shared" si="20"/>
        <v>6.7296253612496102</v>
      </c>
      <c r="AA73">
        <f t="shared" si="21"/>
        <v>7.5165707921509201E-2</v>
      </c>
      <c r="AC73" s="33">
        <f t="shared" si="22"/>
        <v>0.92286620635593763</v>
      </c>
      <c r="AD73" s="33">
        <f t="shared" si="23"/>
        <v>7.1099724026134931E-2</v>
      </c>
      <c r="AE73" s="33">
        <f t="shared" si="28"/>
        <v>0.59974068559842519</v>
      </c>
      <c r="AF73" s="33">
        <f t="shared" si="24"/>
        <v>5.7296253612496102</v>
      </c>
      <c r="AG73" s="33">
        <f t="shared" si="29"/>
        <v>2.4224890098295613</v>
      </c>
      <c r="AI73">
        <f t="shared" si="30"/>
        <v>9.0463875503178439</v>
      </c>
      <c r="AK73">
        <f t="shared" si="25"/>
        <v>0.85140331796801361</v>
      </c>
    </row>
    <row r="74" spans="1:38">
      <c r="A74">
        <v>2018</v>
      </c>
      <c r="B74" t="s">
        <v>24</v>
      </c>
      <c r="C74" s="1">
        <v>7828628</v>
      </c>
      <c r="D74" s="1">
        <v>51936</v>
      </c>
      <c r="E74" s="1">
        <v>7631193</v>
      </c>
      <c r="F74" s="1">
        <v>668447</v>
      </c>
      <c r="G74" s="1">
        <v>8497075</v>
      </c>
      <c r="H74" s="1">
        <v>6730306</v>
      </c>
      <c r="I74" s="1">
        <v>4133388</v>
      </c>
      <c r="J74" s="1">
        <v>662180</v>
      </c>
      <c r="K74" s="1">
        <v>1561081</v>
      </c>
      <c r="L74" s="1">
        <v>205688</v>
      </c>
      <c r="M74" s="1">
        <v>685952</v>
      </c>
      <c r="N74" s="1">
        <v>658916</v>
      </c>
      <c r="P74" s="1">
        <f t="shared" si="26"/>
        <v>1766769</v>
      </c>
      <c r="R74">
        <f t="shared" si="27"/>
        <v>0.15941305292413874</v>
      </c>
      <c r="S74" s="17">
        <v>26.4</v>
      </c>
      <c r="T74" s="4">
        <v>21549000</v>
      </c>
      <c r="U74" s="4">
        <v>5374000</v>
      </c>
      <c r="V74" s="31"/>
      <c r="W74" s="1">
        <f t="shared" si="19"/>
        <v>4081452</v>
      </c>
      <c r="X74">
        <f>SUM(W71:W76)/7</f>
        <v>2582574</v>
      </c>
      <c r="Y74">
        <f t="shared" si="20"/>
        <v>4.8093865128944415</v>
      </c>
      <c r="Z74">
        <f>SUM(Y71:Y76)/7</f>
        <v>4.8800524712811297</v>
      </c>
      <c r="AA74">
        <f t="shared" si="21"/>
        <v>8.0728015228769906E-2</v>
      </c>
      <c r="AB74">
        <f>SUM(AA71:AA76)/7</f>
        <v>5.0271426634682023E-2</v>
      </c>
      <c r="AC74" s="33">
        <f t="shared" si="22"/>
        <v>0.92133210545982003</v>
      </c>
      <c r="AD74" s="33">
        <f t="shared" si="23"/>
        <v>7.7546214432613572E-2</v>
      </c>
      <c r="AE74" s="33">
        <f t="shared" si="28"/>
        <v>0.63245293233259681</v>
      </c>
      <c r="AF74" s="33">
        <f t="shared" si="24"/>
        <v>3.809386512894442</v>
      </c>
      <c r="AG74" s="33">
        <f t="shared" si="29"/>
        <v>2.5360491698613936</v>
      </c>
      <c r="AI74">
        <f t="shared" si="30"/>
        <v>8.1229389810530712</v>
      </c>
      <c r="AJ74">
        <f>SUM(AI71:AI76)/7</f>
        <v>6.3224184957493561</v>
      </c>
      <c r="AK74">
        <f t="shared" si="25"/>
        <v>0.79207327227310576</v>
      </c>
      <c r="AL74">
        <f>SUM(AK71:AK76)/7</f>
        <v>0.69148133724607397</v>
      </c>
    </row>
    <row r="75" spans="1:38">
      <c r="A75">
        <v>2019</v>
      </c>
      <c r="B75" t="s">
        <v>24</v>
      </c>
      <c r="C75" s="1">
        <v>7864567</v>
      </c>
      <c r="D75" s="1">
        <v>3442000</v>
      </c>
      <c r="E75" s="1">
        <v>7658193</v>
      </c>
      <c r="F75" s="1">
        <v>1004129</v>
      </c>
      <c r="G75" s="1">
        <v>8868696</v>
      </c>
      <c r="H75" s="1">
        <v>6209366</v>
      </c>
      <c r="I75" s="1">
        <v>4133388</v>
      </c>
      <c r="J75" s="1">
        <v>763583</v>
      </c>
      <c r="K75" s="1">
        <v>2499510</v>
      </c>
      <c r="L75" s="1">
        <v>159820</v>
      </c>
      <c r="M75" s="1">
        <v>811182</v>
      </c>
      <c r="N75" s="1">
        <v>762449</v>
      </c>
      <c r="P75" s="1">
        <f t="shared" si="26"/>
        <v>2659330</v>
      </c>
      <c r="R75">
        <f t="shared" si="27"/>
        <v>0.18446102809608003</v>
      </c>
      <c r="S75" s="27">
        <v>34.1</v>
      </c>
      <c r="T75" s="4">
        <v>22468000</v>
      </c>
      <c r="U75" s="4">
        <v>5396000</v>
      </c>
      <c r="V75" s="31"/>
      <c r="W75" s="1">
        <f t="shared" si="19"/>
        <v>691388</v>
      </c>
      <c r="Y75">
        <f t="shared" si="20"/>
        <v>3.3349362433394876</v>
      </c>
      <c r="AA75">
        <f t="shared" si="21"/>
        <v>9.1465757761907726E-2</v>
      </c>
      <c r="AC75" s="33">
        <f t="shared" si="22"/>
        <v>0.88677828172258921</v>
      </c>
      <c r="AD75" s="33">
        <f t="shared" si="23"/>
        <v>8.5970812394516621E-2</v>
      </c>
      <c r="AE75" s="33">
        <f t="shared" si="28"/>
        <v>0.60843217537279437</v>
      </c>
      <c r="AF75" s="33">
        <f t="shared" si="24"/>
        <v>2.3349362433394876</v>
      </c>
      <c r="AG75" s="33">
        <f t="shared" si="29"/>
        <v>2.53340513644847</v>
      </c>
      <c r="AI75">
        <f t="shared" si="30"/>
        <v>7.1266861366018137</v>
      </c>
      <c r="AK75">
        <f t="shared" si="25"/>
        <v>0.70014419256224369</v>
      </c>
    </row>
    <row r="76" spans="1:38">
      <c r="A76">
        <v>2020</v>
      </c>
      <c r="B76" t="s">
        <v>24</v>
      </c>
      <c r="C76" s="1">
        <v>9340132</v>
      </c>
      <c r="D76" s="1">
        <v>3208000</v>
      </c>
      <c r="E76" s="1">
        <v>7573190</v>
      </c>
      <c r="F76" s="1">
        <v>1785011</v>
      </c>
      <c r="G76" s="1">
        <v>11125143</v>
      </c>
      <c r="H76" s="1">
        <v>8580805</v>
      </c>
      <c r="I76" s="1">
        <v>4133388</v>
      </c>
      <c r="J76" s="1">
        <v>-296305</v>
      </c>
      <c r="K76" s="1">
        <v>2273705</v>
      </c>
      <c r="L76" s="1">
        <v>270633</v>
      </c>
      <c r="M76" s="1">
        <v>-156326</v>
      </c>
      <c r="N76" s="1">
        <v>-288161</v>
      </c>
      <c r="P76" s="1">
        <f t="shared" si="26"/>
        <v>2544338</v>
      </c>
      <c r="R76">
        <f t="shared" si="27"/>
        <v>-6.9715448924707768E-2</v>
      </c>
      <c r="S76" s="27">
        <v>-331.35</v>
      </c>
      <c r="T76" s="4">
        <v>-4325000</v>
      </c>
      <c r="U76" s="4">
        <v>-2266000</v>
      </c>
      <c r="V76" s="31"/>
      <c r="W76" s="1">
        <f t="shared" si="19"/>
        <v>925388</v>
      </c>
      <c r="Y76">
        <f t="shared" si="20"/>
        <v>4.3725098630763677</v>
      </c>
      <c r="AA76">
        <f t="shared" si="21"/>
        <v>-1.4051594662648381E-2</v>
      </c>
      <c r="AC76" s="33">
        <f t="shared" si="22"/>
        <v>0.8395516354261694</v>
      </c>
      <c r="AD76" s="33">
        <f t="shared" si="23"/>
        <v>-2.5901779419824088E-2</v>
      </c>
      <c r="AE76" s="33">
        <f t="shared" si="28"/>
        <v>-0.20368277513376681</v>
      </c>
      <c r="AF76" s="33">
        <f t="shared" si="24"/>
        <v>3.3725098630763681</v>
      </c>
      <c r="AG76" s="33">
        <f t="shared" si="29"/>
        <v>-0.3887590478612275</v>
      </c>
      <c r="AI76">
        <f t="shared" si="30"/>
        <v>1.9337931833668123</v>
      </c>
      <c r="AK76">
        <f t="shared" si="25"/>
        <v>0.77129840038910058</v>
      </c>
    </row>
    <row r="77" spans="1:38">
      <c r="A77">
        <v>2015</v>
      </c>
      <c r="B77" t="s">
        <v>25</v>
      </c>
      <c r="C77" s="1">
        <v>48073382</v>
      </c>
      <c r="D77" s="1">
        <v>197375</v>
      </c>
      <c r="E77" s="1">
        <v>46753295</v>
      </c>
      <c r="F77" s="1">
        <v>2566063</v>
      </c>
      <c r="G77" s="1">
        <v>50639445</v>
      </c>
      <c r="H77" s="1">
        <v>33787273</v>
      </c>
      <c r="I77" s="1">
        <v>9564784</v>
      </c>
      <c r="J77" s="1">
        <v>116613</v>
      </c>
      <c r="K77" s="1">
        <v>11662803</v>
      </c>
      <c r="L77" s="1">
        <v>5189369</v>
      </c>
      <c r="M77" s="1">
        <v>400865</v>
      </c>
      <c r="N77" s="1">
        <v>172887</v>
      </c>
      <c r="P77" s="1">
        <f t="shared" si="26"/>
        <v>16852172</v>
      </c>
      <c r="R77">
        <f t="shared" si="27"/>
        <v>1.8075368978536264E-2</v>
      </c>
      <c r="S77" s="23">
        <v>6.52</v>
      </c>
      <c r="T77" s="4">
        <v>31419000</v>
      </c>
      <c r="U77" s="4">
        <v>7306000</v>
      </c>
      <c r="V77" s="32">
        <v>7.56</v>
      </c>
      <c r="W77" s="1">
        <f t="shared" si="19"/>
        <v>9367409</v>
      </c>
      <c r="Y77">
        <f t="shared" si="20"/>
        <v>3.0049209680508837</v>
      </c>
      <c r="AA77">
        <f t="shared" si="21"/>
        <v>7.9160622712196003E-3</v>
      </c>
      <c r="AC77" s="33">
        <f t="shared" si="22"/>
        <v>0.94932679455708879</v>
      </c>
      <c r="AD77" s="33">
        <f t="shared" si="23"/>
        <v>3.4140777016809722E-3</v>
      </c>
      <c r="AE77" s="33">
        <f t="shared" si="28"/>
        <v>0.14427488294944782</v>
      </c>
      <c r="AF77" s="33">
        <f t="shared" si="24"/>
        <v>2.0049209680508837</v>
      </c>
      <c r="AG77" s="33">
        <f t="shared" si="29"/>
        <v>0.62044518852842878</v>
      </c>
      <c r="AI77">
        <f t="shared" si="30"/>
        <v>3.4434767453429966</v>
      </c>
      <c r="AK77">
        <f t="shared" si="25"/>
        <v>0.66721254547714726</v>
      </c>
    </row>
    <row r="78" spans="1:38">
      <c r="A78">
        <v>2016</v>
      </c>
      <c r="B78" t="s">
        <v>25</v>
      </c>
      <c r="C78" s="1">
        <v>46260412</v>
      </c>
      <c r="D78" s="1">
        <v>214206</v>
      </c>
      <c r="E78" s="1">
        <v>44858784</v>
      </c>
      <c r="F78" s="1">
        <v>2051550</v>
      </c>
      <c r="G78" s="1">
        <v>48311962</v>
      </c>
      <c r="H78" s="1">
        <v>33181293</v>
      </c>
      <c r="I78" s="1">
        <v>8076130</v>
      </c>
      <c r="J78" s="1">
        <v>1410966</v>
      </c>
      <c r="K78" s="1">
        <v>10793528</v>
      </c>
      <c r="L78" s="1">
        <v>4337141</v>
      </c>
      <c r="M78" s="1">
        <v>1661518</v>
      </c>
      <c r="N78" s="1">
        <v>1499927</v>
      </c>
      <c r="P78" s="1">
        <f t="shared" si="26"/>
        <v>15130669</v>
      </c>
      <c r="R78">
        <f t="shared" si="27"/>
        <v>0.18572348389637117</v>
      </c>
      <c r="S78" s="23">
        <v>7.37</v>
      </c>
      <c r="T78" s="4">
        <v>28759148</v>
      </c>
      <c r="U78" s="4">
        <v>7933680</v>
      </c>
      <c r="V78" s="31"/>
      <c r="W78" s="1">
        <f t="shared" si="19"/>
        <v>7861924</v>
      </c>
      <c r="Y78">
        <f t="shared" si="20"/>
        <v>3.192982544261592</v>
      </c>
      <c r="AA78">
        <f t="shared" si="21"/>
        <v>3.4391441192142019E-2</v>
      </c>
      <c r="AC78" s="33">
        <f t="shared" si="22"/>
        <v>0.95753536153220187</v>
      </c>
      <c r="AD78" s="33">
        <f t="shared" si="23"/>
        <v>3.1046700194043042E-2</v>
      </c>
      <c r="AE78" s="33">
        <f t="shared" si="28"/>
        <v>0.16421771485910674</v>
      </c>
      <c r="AF78" s="33">
        <f t="shared" si="24"/>
        <v>2.192982544261592</v>
      </c>
      <c r="AG78" s="33">
        <f t="shared" si="29"/>
        <v>0.59528006749135964</v>
      </c>
      <c r="AI78">
        <f t="shared" si="30"/>
        <v>3.6454958671936701</v>
      </c>
      <c r="AK78">
        <f t="shared" si="25"/>
        <v>0.68681319545664488</v>
      </c>
    </row>
    <row r="79" spans="1:38">
      <c r="A79">
        <v>2017</v>
      </c>
      <c r="B79" t="s">
        <v>25</v>
      </c>
      <c r="C79" s="1">
        <v>44744617</v>
      </c>
      <c r="D79" s="1">
        <v>221686</v>
      </c>
      <c r="E79" s="1">
        <v>43895720</v>
      </c>
      <c r="F79" s="1">
        <v>1690006</v>
      </c>
      <c r="G79" s="1">
        <v>46434623</v>
      </c>
      <c r="H79" s="1">
        <v>33216241</v>
      </c>
      <c r="I79" s="1">
        <v>6234009</v>
      </c>
      <c r="J79" s="1">
        <v>1598871</v>
      </c>
      <c r="K79" s="1">
        <v>5819415</v>
      </c>
      <c r="L79" s="1">
        <v>7398967</v>
      </c>
      <c r="M79" s="1">
        <v>1811359</v>
      </c>
      <c r="N79" s="1">
        <v>1658723</v>
      </c>
      <c r="P79" s="1">
        <f t="shared" si="26"/>
        <v>13218382</v>
      </c>
      <c r="R79">
        <f t="shared" si="27"/>
        <v>0.26607645256848361</v>
      </c>
      <c r="S79" s="23">
        <v>8.61</v>
      </c>
      <c r="T79" s="4">
        <v>31263262</v>
      </c>
      <c r="U79" s="4">
        <v>7318700</v>
      </c>
      <c r="V79" s="31"/>
      <c r="W79" s="1">
        <f t="shared" si="19"/>
        <v>6012323</v>
      </c>
      <c r="Y79">
        <f t="shared" si="20"/>
        <v>3.5128825146678313</v>
      </c>
      <c r="AA79">
        <f t="shared" si="21"/>
        <v>3.9008801686620777E-2</v>
      </c>
      <c r="AC79" s="33">
        <f t="shared" si="22"/>
        <v>0.96360461459975677</v>
      </c>
      <c r="AD79" s="33">
        <f t="shared" si="23"/>
        <v>3.572168551901455E-2</v>
      </c>
      <c r="AE79" s="33">
        <f t="shared" si="28"/>
        <v>0.15761299494129627</v>
      </c>
      <c r="AF79" s="33">
        <f t="shared" si="24"/>
        <v>2.5128825146678313</v>
      </c>
      <c r="AG79" s="33">
        <f t="shared" si="29"/>
        <v>0.67327481047924087</v>
      </c>
      <c r="AI79">
        <f t="shared" si="30"/>
        <v>3.9074630998325457</v>
      </c>
      <c r="AK79">
        <f t="shared" si="25"/>
        <v>0.71533349156296588</v>
      </c>
    </row>
    <row r="80" spans="1:38">
      <c r="A80">
        <v>2018</v>
      </c>
      <c r="B80" t="s">
        <v>25</v>
      </c>
      <c r="C80" s="1">
        <v>45619210</v>
      </c>
      <c r="D80" s="1">
        <v>246047</v>
      </c>
      <c r="E80" s="1">
        <v>44138073</v>
      </c>
      <c r="F80" s="1">
        <v>1788814</v>
      </c>
      <c r="G80" s="1">
        <v>47408024</v>
      </c>
      <c r="H80" s="1">
        <v>32455276</v>
      </c>
      <c r="I80" s="1">
        <v>4927169</v>
      </c>
      <c r="J80" s="1">
        <v>991768</v>
      </c>
      <c r="K80" s="1">
        <v>7093137</v>
      </c>
      <c r="L80" s="1">
        <v>7859611</v>
      </c>
      <c r="M80" s="1">
        <v>1403754</v>
      </c>
      <c r="N80" s="1">
        <v>1039916</v>
      </c>
      <c r="P80" s="1">
        <f t="shared" si="26"/>
        <v>14952748</v>
      </c>
      <c r="R80">
        <f t="shared" si="27"/>
        <v>0.21105750584158978</v>
      </c>
      <c r="S80" s="23">
        <v>8.3800000000000008</v>
      </c>
      <c r="T80" s="4">
        <v>35075873</v>
      </c>
      <c r="U80" s="4">
        <v>9348903</v>
      </c>
      <c r="V80" s="31"/>
      <c r="W80" s="1">
        <f t="shared" si="19"/>
        <v>4681122</v>
      </c>
      <c r="Y80">
        <f t="shared" si="20"/>
        <v>3.1705225019508121</v>
      </c>
      <c r="AA80">
        <f t="shared" si="21"/>
        <v>2.96100508217765E-2</v>
      </c>
      <c r="AC80" s="33">
        <f t="shared" si="22"/>
        <v>0.96226769544328616</v>
      </c>
      <c r="AD80" s="33">
        <f t="shared" si="23"/>
        <v>2.1935442827146729E-2</v>
      </c>
      <c r="AE80" s="33">
        <f t="shared" si="28"/>
        <v>0.19720085781259308</v>
      </c>
      <c r="AF80" s="33">
        <f t="shared" si="24"/>
        <v>2.1705225019508121</v>
      </c>
      <c r="AG80" s="33">
        <f t="shared" si="29"/>
        <v>0.73987207313259884</v>
      </c>
      <c r="AI80">
        <f t="shared" si="30"/>
        <v>3.8783792595745918</v>
      </c>
      <c r="AK80">
        <f t="shared" si="25"/>
        <v>0.68459457411682034</v>
      </c>
    </row>
    <row r="81" spans="1:38">
      <c r="A81">
        <v>2019</v>
      </c>
      <c r="B81" t="s">
        <v>25</v>
      </c>
      <c r="C81" s="1">
        <v>108811000</v>
      </c>
      <c r="D81" s="1">
        <v>283337</v>
      </c>
      <c r="E81" s="1">
        <v>71289000</v>
      </c>
      <c r="F81" s="1">
        <v>13558000</v>
      </c>
      <c r="G81" s="1">
        <v>122369000</v>
      </c>
      <c r="H81" s="1">
        <v>47195000</v>
      </c>
      <c r="I81" s="1">
        <v>4771000</v>
      </c>
      <c r="J81" s="1">
        <v>3466000</v>
      </c>
      <c r="K81" s="1">
        <v>33639000</v>
      </c>
      <c r="L81" s="1">
        <v>16534000</v>
      </c>
      <c r="M81" s="1">
        <v>10104000</v>
      </c>
      <c r="N81" s="1">
        <v>4794000</v>
      </c>
      <c r="P81" s="1">
        <f t="shared" si="26"/>
        <v>50173000</v>
      </c>
      <c r="R81">
        <f t="shared" si="27"/>
        <v>1.0048207922867323</v>
      </c>
      <c r="S81" s="23">
        <v>9.2100000000000009</v>
      </c>
      <c r="T81" s="4">
        <v>36437908</v>
      </c>
      <c r="U81" s="4">
        <v>10103969</v>
      </c>
      <c r="V81" s="31"/>
      <c r="W81" s="1">
        <f t="shared" si="19"/>
        <v>4487663</v>
      </c>
      <c r="X81">
        <f>SUM(W77:W83)/7</f>
        <v>5905205.8571428573</v>
      </c>
      <c r="Y81">
        <f t="shared" si="20"/>
        <v>2.4389412632292267</v>
      </c>
      <c r="Z81">
        <f>SUM(Y77:Y83)/7</f>
        <v>2.6575419059093277</v>
      </c>
      <c r="AA81">
        <f t="shared" si="21"/>
        <v>8.2569931927203785E-2</v>
      </c>
      <c r="AB81">
        <f>SUM(AA77:AA83)/7</f>
        <v>5.1446331986234162E-2</v>
      </c>
      <c r="AC81" s="33">
        <f t="shared" si="22"/>
        <v>0.88920396505650945</v>
      </c>
      <c r="AD81" s="33">
        <f t="shared" si="23"/>
        <v>3.9176588841945262E-2</v>
      </c>
      <c r="AE81" s="33">
        <f t="shared" si="28"/>
        <v>8.2569678595069015E-2</v>
      </c>
      <c r="AF81" s="33">
        <f t="shared" si="24"/>
        <v>0.94064536703007595</v>
      </c>
      <c r="AG81" s="33">
        <f t="shared" si="29"/>
        <v>0.29777074259003505</v>
      </c>
      <c r="AI81">
        <f t="shared" si="30"/>
        <v>2.256529884618343</v>
      </c>
      <c r="AJ81">
        <f>SUM(AI77:AI83)/7</f>
        <v>3.0213963371406449</v>
      </c>
      <c r="AK81">
        <f t="shared" si="25"/>
        <v>0.38567774518056042</v>
      </c>
      <c r="AL81">
        <f>SUM(AK77:AK83)/7</f>
        <v>0.5601390020138336</v>
      </c>
    </row>
    <row r="82" spans="1:38">
      <c r="A82">
        <v>2020</v>
      </c>
      <c r="B82" t="s">
        <v>25</v>
      </c>
      <c r="C82" s="1">
        <v>107546000</v>
      </c>
      <c r="D82" s="1">
        <v>301000</v>
      </c>
      <c r="E82" s="1">
        <v>71779000</v>
      </c>
      <c r="F82" s="1">
        <v>14972000</v>
      </c>
      <c r="G82" s="1">
        <v>122518000</v>
      </c>
      <c r="H82" s="1">
        <v>47218000</v>
      </c>
      <c r="I82" s="1">
        <v>4762000</v>
      </c>
      <c r="J82" s="1">
        <v>3611000</v>
      </c>
      <c r="K82" s="1">
        <v>57369000</v>
      </c>
      <c r="L82" s="1">
        <v>17931000</v>
      </c>
      <c r="M82" s="1">
        <v>10038000</v>
      </c>
      <c r="N82" s="1">
        <v>3970000</v>
      </c>
      <c r="P82" s="1">
        <f t="shared" si="26"/>
        <v>75300000</v>
      </c>
      <c r="R82">
        <f t="shared" si="27"/>
        <v>0.83368332633347331</v>
      </c>
      <c r="S82" s="23">
        <v>10.25</v>
      </c>
      <c r="T82" s="21">
        <v>33145000</v>
      </c>
      <c r="U82" s="4">
        <v>10038000</v>
      </c>
      <c r="V82" s="31"/>
      <c r="W82" s="1">
        <f t="shared" si="19"/>
        <v>4461000</v>
      </c>
      <c r="Y82">
        <f t="shared" si="20"/>
        <v>1.6270650730411687</v>
      </c>
      <c r="AA82">
        <f t="shared" si="21"/>
        <v>8.1930818328735375E-2</v>
      </c>
      <c r="AC82" s="33">
        <f t="shared" si="22"/>
        <v>0.87779754811537891</v>
      </c>
      <c r="AD82" s="33">
        <f t="shared" si="23"/>
        <v>3.2403401949101358E-2</v>
      </c>
      <c r="AE82" s="33">
        <f t="shared" si="28"/>
        <v>8.1930818328735375E-2</v>
      </c>
      <c r="AF82" s="33">
        <f t="shared" si="24"/>
        <v>0.62706507304116865</v>
      </c>
      <c r="AG82" s="33">
        <f t="shared" si="29"/>
        <v>0.27053167697807667</v>
      </c>
      <c r="AI82">
        <f t="shared" si="30"/>
        <v>2.0158642417548012</v>
      </c>
      <c r="AK82">
        <f t="shared" si="25"/>
        <v>0.38539643154475262</v>
      </c>
    </row>
    <row r="83" spans="1:38">
      <c r="A83">
        <v>2021</v>
      </c>
      <c r="B83" t="s">
        <v>25</v>
      </c>
      <c r="C83" s="1">
        <v>119369000</v>
      </c>
      <c r="D83" s="1">
        <v>310000</v>
      </c>
      <c r="E83" s="1">
        <v>79981000</v>
      </c>
      <c r="F83" s="1">
        <v>22383000</v>
      </c>
      <c r="G83" s="1">
        <v>141752000</v>
      </c>
      <c r="H83" s="1">
        <v>56126000</v>
      </c>
      <c r="I83" s="1">
        <v>4775000</v>
      </c>
      <c r="J83" s="1">
        <v>3885000</v>
      </c>
      <c r="K83" s="1">
        <v>61272000</v>
      </c>
      <c r="L83" s="1">
        <v>24354000</v>
      </c>
      <c r="M83" s="1">
        <v>12006000</v>
      </c>
      <c r="N83" s="1">
        <v>4387000</v>
      </c>
      <c r="P83" s="1">
        <f t="shared" si="26"/>
        <v>85626000</v>
      </c>
      <c r="R83">
        <f t="shared" si="27"/>
        <v>0.91874345549738223</v>
      </c>
      <c r="S83" s="23">
        <v>9.68</v>
      </c>
      <c r="T83" s="4">
        <v>39114000</v>
      </c>
      <c r="U83" s="4">
        <v>12006000</v>
      </c>
      <c r="V83" s="31"/>
      <c r="W83" s="1">
        <f t="shared" si="19"/>
        <v>4465000</v>
      </c>
      <c r="Y83">
        <f t="shared" si="20"/>
        <v>1.655478476163782</v>
      </c>
      <c r="AA83">
        <f t="shared" si="21"/>
        <v>8.4697217675941086E-2</v>
      </c>
      <c r="AC83" s="33">
        <f t="shared" si="22"/>
        <v>0.84209746599695245</v>
      </c>
      <c r="AD83" s="33">
        <f t="shared" si="23"/>
        <v>3.0948416953552684E-2</v>
      </c>
      <c r="AE83" s="33">
        <f t="shared" si="28"/>
        <v>8.4697217675941086E-2</v>
      </c>
      <c r="AF83" s="33">
        <f t="shared" si="24"/>
        <v>0.65547847616378208</v>
      </c>
      <c r="AG83" s="33">
        <f t="shared" si="29"/>
        <v>0.27593261470737629</v>
      </c>
      <c r="AI83">
        <f t="shared" si="30"/>
        <v>2.0025652616675678</v>
      </c>
      <c r="AK83">
        <f t="shared" si="25"/>
        <v>0.39594503075794346</v>
      </c>
    </row>
    <row r="84" spans="1:38">
      <c r="A84">
        <v>2015</v>
      </c>
      <c r="B84" t="s">
        <v>26</v>
      </c>
      <c r="C84" s="1">
        <v>3706948</v>
      </c>
      <c r="D84" s="1">
        <v>273855</v>
      </c>
      <c r="E84" s="1">
        <v>579006</v>
      </c>
      <c r="F84" s="1">
        <v>2789135</v>
      </c>
      <c r="G84" s="1">
        <v>6496083</v>
      </c>
      <c r="H84" s="1">
        <v>3096683</v>
      </c>
      <c r="I84" s="1">
        <v>1358097</v>
      </c>
      <c r="J84" s="1">
        <v>1660379</v>
      </c>
      <c r="K84" s="1">
        <v>1207247</v>
      </c>
      <c r="L84" s="1">
        <v>2192153</v>
      </c>
      <c r="M84" s="1">
        <v>1780265</v>
      </c>
      <c r="N84" s="1">
        <v>1697688</v>
      </c>
      <c r="P84" s="1">
        <f t="shared" si="26"/>
        <v>3399400</v>
      </c>
      <c r="R84">
        <f t="shared" si="27"/>
        <v>1.2500491496557316</v>
      </c>
      <c r="S84" s="23">
        <v>25.19</v>
      </c>
      <c r="T84" s="4">
        <v>20467000</v>
      </c>
      <c r="U84" s="4">
        <v>4678000</v>
      </c>
      <c r="V84" s="32">
        <v>7.18</v>
      </c>
      <c r="W84" s="1">
        <f t="shared" si="19"/>
        <v>1084242</v>
      </c>
      <c r="Y84">
        <f t="shared" si="20"/>
        <v>1.9109498735070896</v>
      </c>
      <c r="AA84">
        <f t="shared" si="21"/>
        <v>0.27405207107113627</v>
      </c>
      <c r="AC84" s="33">
        <f t="shared" si="22"/>
        <v>0.57064357090265005</v>
      </c>
      <c r="AD84" s="33">
        <f t="shared" si="23"/>
        <v>0.26134025689019058</v>
      </c>
      <c r="AE84" s="33">
        <f t="shared" si="28"/>
        <v>0.72012626685958292</v>
      </c>
      <c r="AF84" s="33">
        <f t="shared" si="24"/>
        <v>0.91094987350708945</v>
      </c>
      <c r="AG84" s="33">
        <f t="shared" si="29"/>
        <v>3.1506678717005308</v>
      </c>
      <c r="AI84">
        <f t="shared" si="30"/>
        <v>7.1243031211708541</v>
      </c>
      <c r="AK84">
        <f t="shared" si="25"/>
        <v>0.47670003600631333</v>
      </c>
    </row>
    <row r="85" spans="1:38">
      <c r="A85">
        <v>2016</v>
      </c>
      <c r="B85" t="s">
        <v>26</v>
      </c>
      <c r="C85" s="1">
        <v>3786900</v>
      </c>
      <c r="D85" s="1">
        <v>317982</v>
      </c>
      <c r="E85" s="1">
        <v>599313</v>
      </c>
      <c r="F85" s="1">
        <v>3634458</v>
      </c>
      <c r="G85" s="1">
        <v>7421358</v>
      </c>
      <c r="H85" s="1">
        <v>3389541</v>
      </c>
      <c r="I85" s="1">
        <v>1920246</v>
      </c>
      <c r="J85" s="1">
        <v>1920246</v>
      </c>
      <c r="K85" s="1">
        <v>1022409</v>
      </c>
      <c r="L85" s="1">
        <v>3009408</v>
      </c>
      <c r="M85" s="1">
        <v>2076401</v>
      </c>
      <c r="N85" s="1">
        <v>1897438</v>
      </c>
      <c r="P85" s="1">
        <f t="shared" si="26"/>
        <v>4031817</v>
      </c>
      <c r="R85">
        <f t="shared" si="27"/>
        <v>0.98812235515657887</v>
      </c>
      <c r="S85" s="23">
        <v>24.83</v>
      </c>
      <c r="T85" s="4">
        <v>23311000</v>
      </c>
      <c r="U85" s="4">
        <v>5083000</v>
      </c>
      <c r="V85" s="31"/>
      <c r="W85" s="1">
        <f t="shared" si="19"/>
        <v>1602264</v>
      </c>
      <c r="Y85">
        <f t="shared" si="20"/>
        <v>1.8406981269239155</v>
      </c>
      <c r="AA85">
        <f t="shared" si="21"/>
        <v>0.27978720336628415</v>
      </c>
      <c r="AC85" s="33">
        <f t="shared" si="22"/>
        <v>0.51027049227378596</v>
      </c>
      <c r="AD85" s="33">
        <f t="shared" si="23"/>
        <v>0.25567261409569514</v>
      </c>
      <c r="AE85" s="33">
        <f t="shared" si="28"/>
        <v>0.68491507888448444</v>
      </c>
      <c r="AF85" s="33">
        <f t="shared" si="24"/>
        <v>0.84069812692391543</v>
      </c>
      <c r="AG85" s="33">
        <f t="shared" si="29"/>
        <v>3.1410693298989214</v>
      </c>
      <c r="AI85">
        <f t="shared" si="30"/>
        <v>6.8759742168345852</v>
      </c>
      <c r="AK85">
        <f t="shared" si="25"/>
        <v>0.45672786570867491</v>
      </c>
    </row>
    <row r="86" spans="1:38">
      <c r="A86">
        <v>2017</v>
      </c>
      <c r="B86" t="s">
        <v>26</v>
      </c>
      <c r="C86" s="1">
        <v>3753000</v>
      </c>
      <c r="D86" s="1">
        <v>334000</v>
      </c>
      <c r="E86" s="1">
        <v>2533000</v>
      </c>
      <c r="F86" s="1">
        <v>4475000</v>
      </c>
      <c r="G86" s="1">
        <v>8227000</v>
      </c>
      <c r="H86" s="1">
        <v>3698000</v>
      </c>
      <c r="I86" s="1">
        <v>1451000</v>
      </c>
      <c r="J86" s="1">
        <v>2216000</v>
      </c>
      <c r="K86" s="1">
        <v>898000</v>
      </c>
      <c r="L86" s="1">
        <v>3631000</v>
      </c>
      <c r="M86" s="1">
        <v>2402000</v>
      </c>
      <c r="N86" s="1">
        <v>2205000</v>
      </c>
      <c r="P86" s="1">
        <f t="shared" si="26"/>
        <v>4529000</v>
      </c>
      <c r="R86">
        <f t="shared" si="27"/>
        <v>1.5196416264645072</v>
      </c>
      <c r="S86" s="23">
        <v>24.95</v>
      </c>
      <c r="T86" s="4">
        <v>25336000</v>
      </c>
      <c r="U86" s="4">
        <v>5277000</v>
      </c>
      <c r="V86" s="31"/>
      <c r="W86" s="1">
        <f t="shared" si="19"/>
        <v>1117000</v>
      </c>
      <c r="Y86">
        <f t="shared" si="20"/>
        <v>1.816515787149481</v>
      </c>
      <c r="AA86">
        <f t="shared" si="21"/>
        <v>0.29196547951865809</v>
      </c>
      <c r="AC86" s="33">
        <f t="shared" si="22"/>
        <v>0.45618086787407319</v>
      </c>
      <c r="AD86" s="33">
        <f t="shared" si="23"/>
        <v>0.26801993436246507</v>
      </c>
      <c r="AE86" s="33">
        <f t="shared" si="28"/>
        <v>0.64142457761030758</v>
      </c>
      <c r="AF86" s="33">
        <f t="shared" si="24"/>
        <v>0.81651578714948114</v>
      </c>
      <c r="AG86" s="33">
        <f t="shared" si="29"/>
        <v>3.0796158988695757</v>
      </c>
      <c r="AI86">
        <f t="shared" si="30"/>
        <v>6.6088714268296176</v>
      </c>
      <c r="AK86">
        <f t="shared" si="25"/>
        <v>0.44949556338884161</v>
      </c>
    </row>
    <row r="87" spans="1:38">
      <c r="A87">
        <v>2018</v>
      </c>
      <c r="B87" t="s">
        <v>26</v>
      </c>
      <c r="C87" s="1">
        <v>3778000</v>
      </c>
      <c r="D87" s="1">
        <v>405000</v>
      </c>
      <c r="E87" s="1">
        <v>2480000</v>
      </c>
      <c r="F87" s="1">
        <v>4193000</v>
      </c>
      <c r="G87" s="1">
        <v>7971000</v>
      </c>
      <c r="H87" s="1">
        <v>3942000</v>
      </c>
      <c r="I87" s="1">
        <v>1543000</v>
      </c>
      <c r="J87" s="1">
        <v>2375000</v>
      </c>
      <c r="K87" s="1">
        <v>789000</v>
      </c>
      <c r="L87" s="1">
        <v>3240000</v>
      </c>
      <c r="M87" s="1">
        <v>2492000</v>
      </c>
      <c r="N87" s="1">
        <v>2358000</v>
      </c>
      <c r="P87" s="1">
        <f t="shared" si="26"/>
        <v>4029000</v>
      </c>
      <c r="R87">
        <f t="shared" si="27"/>
        <v>1.5281918340894363</v>
      </c>
      <c r="S87" s="23">
        <v>23.5</v>
      </c>
      <c r="T87" s="4">
        <v>26145000</v>
      </c>
      <c r="U87" s="4">
        <v>5457000</v>
      </c>
      <c r="V87" s="31"/>
      <c r="W87" s="1">
        <f t="shared" si="19"/>
        <v>1138000</v>
      </c>
      <c r="Y87">
        <f t="shared" si="20"/>
        <v>1.9784065524944154</v>
      </c>
      <c r="AA87">
        <f t="shared" si="21"/>
        <v>0.31263329569690129</v>
      </c>
      <c r="AC87" s="33">
        <f t="shared" si="22"/>
        <v>0.47396813448751723</v>
      </c>
      <c r="AD87" s="33">
        <f t="shared" si="23"/>
        <v>0.29582235604064733</v>
      </c>
      <c r="AE87" s="33">
        <f t="shared" si="28"/>
        <v>0.6846066992849078</v>
      </c>
      <c r="AF87" s="33">
        <f t="shared" si="24"/>
        <v>0.97840655249441544</v>
      </c>
      <c r="AG87" s="33">
        <f t="shared" si="29"/>
        <v>3.2800150545728264</v>
      </c>
      <c r="AI87">
        <f t="shared" si="30"/>
        <v>7.1091741535515975</v>
      </c>
      <c r="AK87">
        <f t="shared" si="25"/>
        <v>0.49454271735039518</v>
      </c>
    </row>
    <row r="88" spans="1:38">
      <c r="A88">
        <v>2019</v>
      </c>
      <c r="B88" t="s">
        <v>26</v>
      </c>
      <c r="C88" s="1">
        <v>5787000</v>
      </c>
      <c r="D88" s="1">
        <v>497000</v>
      </c>
      <c r="E88" s="1">
        <v>4352000</v>
      </c>
      <c r="F88" s="1">
        <v>9433000</v>
      </c>
      <c r="G88" s="1">
        <v>15220000</v>
      </c>
      <c r="H88" s="1">
        <v>12162000</v>
      </c>
      <c r="I88" s="1">
        <v>1749000</v>
      </c>
      <c r="J88" s="1">
        <v>10381000</v>
      </c>
      <c r="K88" s="1">
        <v>655000</v>
      </c>
      <c r="L88" s="1">
        <v>2403000</v>
      </c>
      <c r="M88" s="1">
        <v>10471000</v>
      </c>
      <c r="N88" s="1">
        <v>10389000</v>
      </c>
      <c r="P88" s="1">
        <f t="shared" si="26"/>
        <v>3058000</v>
      </c>
      <c r="R88">
        <f t="shared" si="27"/>
        <v>5.9399656946826758</v>
      </c>
      <c r="S88" s="23">
        <v>24.4</v>
      </c>
      <c r="T88" s="4">
        <v>28286000</v>
      </c>
      <c r="U88" s="4">
        <v>7598000</v>
      </c>
      <c r="V88" s="31"/>
      <c r="W88" s="1">
        <f t="shared" si="19"/>
        <v>1252000</v>
      </c>
      <c r="Y88">
        <f t="shared" si="20"/>
        <v>4.9771092217135386</v>
      </c>
      <c r="AA88">
        <f t="shared" si="21"/>
        <v>0.68797634691195797</v>
      </c>
      <c r="AC88" s="33">
        <f t="shared" si="22"/>
        <v>0.3802233902759527</v>
      </c>
      <c r="AD88" s="33">
        <f t="shared" si="23"/>
        <v>0.68258869908015773</v>
      </c>
      <c r="AE88" s="33">
        <f t="shared" si="28"/>
        <v>0.49921156373193165</v>
      </c>
      <c r="AF88" s="33">
        <f t="shared" si="24"/>
        <v>3.9771092217135382</v>
      </c>
      <c r="AG88" s="33">
        <f t="shared" si="29"/>
        <v>1.8584756898817345</v>
      </c>
      <c r="AI88">
        <f t="shared" si="30"/>
        <v>7.3040316302685957</v>
      </c>
      <c r="AK88">
        <f t="shared" si="25"/>
        <v>0.7990801576872536</v>
      </c>
    </row>
    <row r="89" spans="1:38">
      <c r="A89">
        <v>2020</v>
      </c>
      <c r="B89" t="s">
        <v>26</v>
      </c>
      <c r="C89" s="1">
        <v>10745000</v>
      </c>
      <c r="D89">
        <v>516000</v>
      </c>
      <c r="E89" s="1">
        <v>9180000</v>
      </c>
      <c r="F89" s="1">
        <v>12429000</v>
      </c>
      <c r="G89" s="1">
        <v>23174000</v>
      </c>
      <c r="H89" s="1">
        <v>19903000</v>
      </c>
      <c r="I89" s="1">
        <v>9433000</v>
      </c>
      <c r="J89" s="1">
        <v>10418000</v>
      </c>
      <c r="K89" s="1">
        <v>523000</v>
      </c>
      <c r="L89" s="1">
        <v>2748000</v>
      </c>
      <c r="M89" s="1">
        <v>10389000</v>
      </c>
      <c r="N89" s="1">
        <v>10421000</v>
      </c>
      <c r="P89" s="1">
        <f t="shared" si="26"/>
        <v>3271000</v>
      </c>
      <c r="R89">
        <f t="shared" si="27"/>
        <v>1.1047386833457014</v>
      </c>
      <c r="S89" s="23">
        <v>7.62</v>
      </c>
      <c r="T89" s="4">
        <v>20402000</v>
      </c>
      <c r="U89" s="4">
        <v>4552000</v>
      </c>
      <c r="V89" s="31"/>
      <c r="W89" s="1">
        <f t="shared" si="19"/>
        <v>8917000</v>
      </c>
      <c r="Y89">
        <f t="shared" si="20"/>
        <v>7.08468358300214</v>
      </c>
      <c r="AA89">
        <f t="shared" si="21"/>
        <v>0.44830413394321222</v>
      </c>
      <c r="AC89" s="33">
        <f t="shared" si="22"/>
        <v>0.46366617761284196</v>
      </c>
      <c r="AD89" s="33">
        <f t="shared" si="23"/>
        <v>0.44968499180115645</v>
      </c>
      <c r="AE89" s="33">
        <f t="shared" si="28"/>
        <v>0.19642703029256925</v>
      </c>
      <c r="AF89" s="33">
        <f t="shared" si="24"/>
        <v>6.08468358300214</v>
      </c>
      <c r="AG89" s="33">
        <f t="shared" si="29"/>
        <v>0.88038318805557958</v>
      </c>
      <c r="AI89">
        <f t="shared" si="30"/>
        <v>6.3653609394793706</v>
      </c>
      <c r="AK89">
        <f t="shared" si="25"/>
        <v>0.85885043583326137</v>
      </c>
    </row>
    <row r="90" spans="1:38">
      <c r="A90">
        <v>2021</v>
      </c>
      <c r="B90" t="s">
        <v>26</v>
      </c>
      <c r="C90" s="1">
        <v>15460000</v>
      </c>
      <c r="D90" s="1">
        <v>7401000</v>
      </c>
      <c r="E90" s="1">
        <v>9276000</v>
      </c>
      <c r="F90" s="1">
        <v>10957000</v>
      </c>
      <c r="G90" s="1">
        <v>26418000</v>
      </c>
      <c r="H90" s="1">
        <v>14550000</v>
      </c>
      <c r="I90" s="1">
        <v>9433000</v>
      </c>
      <c r="J90" s="1">
        <v>3864000</v>
      </c>
      <c r="K90" s="1">
        <v>5529000</v>
      </c>
      <c r="L90" s="1">
        <v>6338000</v>
      </c>
      <c r="M90" s="1">
        <v>3864000</v>
      </c>
      <c r="N90" s="1">
        <v>3864000</v>
      </c>
      <c r="P90" s="1">
        <f t="shared" si="26"/>
        <v>11867000</v>
      </c>
      <c r="R90">
        <f t="shared" si="27"/>
        <v>0.40962578182974663</v>
      </c>
      <c r="S90" s="23">
        <v>20.61</v>
      </c>
      <c r="T90" s="4">
        <v>27716000</v>
      </c>
      <c r="U90" s="4">
        <v>7183000</v>
      </c>
      <c r="V90" s="31"/>
      <c r="W90" s="1">
        <f t="shared" si="19"/>
        <v>2032000</v>
      </c>
      <c r="X90">
        <f>SUM(W84:W90)/7</f>
        <v>2448929.4285714286</v>
      </c>
      <c r="Y90">
        <f t="shared" si="20"/>
        <v>2.226173422094885</v>
      </c>
      <c r="Z90">
        <f>SUM(Y84:Y90)/7</f>
        <v>3.1192195095550663</v>
      </c>
      <c r="AA90">
        <f t="shared" si="21"/>
        <v>0.14626391096979333</v>
      </c>
      <c r="AB90">
        <f>SUM(AA84:AA90)/7</f>
        <v>0.34871177735399189</v>
      </c>
      <c r="AC90" s="33">
        <f t="shared" si="22"/>
        <v>0.58520705579529109</v>
      </c>
      <c r="AD90" s="33">
        <f t="shared" si="23"/>
        <v>0.14626391096979333</v>
      </c>
      <c r="AE90" s="33">
        <f t="shared" si="28"/>
        <v>0.27189794836853659</v>
      </c>
      <c r="AF90" s="33">
        <f t="shared" si="24"/>
        <v>1.2260891547990225</v>
      </c>
      <c r="AG90" s="33">
        <f t="shared" si="29"/>
        <v>1.0491331667802255</v>
      </c>
      <c r="AI90">
        <f t="shared" si="30"/>
        <v>3.5890678315878697</v>
      </c>
      <c r="AJ90">
        <f>SUM(AI84:AI90)/7</f>
        <v>6.4252547599603558</v>
      </c>
      <c r="AK90">
        <f t="shared" si="25"/>
        <v>0.55076084487849197</v>
      </c>
      <c r="AL90">
        <f>SUM(AK84:AK90)/7</f>
        <v>0.58373680297903319</v>
      </c>
    </row>
    <row r="91" spans="1:38">
      <c r="A91">
        <v>2015</v>
      </c>
      <c r="B91" t="s">
        <v>27</v>
      </c>
      <c r="C91" s="1">
        <v>1499699</v>
      </c>
      <c r="D91" s="1">
        <v>600466</v>
      </c>
      <c r="E91" s="1">
        <v>601614</v>
      </c>
      <c r="F91" s="1">
        <v>1447598</v>
      </c>
      <c r="G91" s="1">
        <v>2947297</v>
      </c>
      <c r="H91" s="1">
        <v>450654</v>
      </c>
      <c r="I91" s="1">
        <v>758234</v>
      </c>
      <c r="J91" s="1">
        <v>-466182</v>
      </c>
      <c r="K91" s="1">
        <v>1112859</v>
      </c>
      <c r="L91" s="1">
        <v>1383784</v>
      </c>
      <c r="M91" s="1">
        <v>86276</v>
      </c>
      <c r="N91" s="1">
        <v>-476932</v>
      </c>
      <c r="P91" s="1">
        <f t="shared" si="26"/>
        <v>2496643</v>
      </c>
      <c r="R91">
        <f t="shared" si="27"/>
        <v>-0.62900371125536447</v>
      </c>
      <c r="S91" s="17">
        <v>-218.06</v>
      </c>
      <c r="T91" s="4">
        <v>-473310</v>
      </c>
      <c r="U91" s="4">
        <v>2850400</v>
      </c>
      <c r="V91" s="32">
        <v>9.68</v>
      </c>
      <c r="W91" s="1">
        <f t="shared" si="19"/>
        <v>157768</v>
      </c>
      <c r="Y91">
        <f t="shared" si="20"/>
        <v>1.1805039807453448</v>
      </c>
      <c r="AA91">
        <f t="shared" si="21"/>
        <v>2.9272923631381568E-2</v>
      </c>
      <c r="AC91" s="33">
        <f t="shared" si="22"/>
        <v>0.50883877668249922</v>
      </c>
      <c r="AD91" s="33">
        <f t="shared" si="23"/>
        <v>-0.16182013553435573</v>
      </c>
      <c r="AE91" s="33">
        <f t="shared" si="28"/>
        <v>0.96712343547324886</v>
      </c>
      <c r="AF91" s="33">
        <f t="shared" si="24"/>
        <v>0.18050398074534485</v>
      </c>
      <c r="AG91" s="33">
        <f t="shared" si="29"/>
        <v>-0.16059121289778397</v>
      </c>
      <c r="AI91">
        <f t="shared" si="30"/>
        <v>3.5232768548820448</v>
      </c>
      <c r="AK91">
        <f t="shared" si="25"/>
        <v>0.1529041694813926</v>
      </c>
    </row>
    <row r="92" spans="1:38">
      <c r="A92">
        <v>2016</v>
      </c>
      <c r="B92" t="s">
        <v>27</v>
      </c>
      <c r="C92" s="1">
        <v>1624321</v>
      </c>
      <c r="D92" s="1">
        <v>552280</v>
      </c>
      <c r="E92" s="1">
        <v>703266</v>
      </c>
      <c r="F92" s="1">
        <v>1655351</v>
      </c>
      <c r="G92" s="1">
        <v>3279672</v>
      </c>
      <c r="H92" s="1">
        <v>535524</v>
      </c>
      <c r="I92" s="1">
        <v>758234</v>
      </c>
      <c r="J92" s="1">
        <v>82582</v>
      </c>
      <c r="K92" s="1">
        <v>1351170</v>
      </c>
      <c r="L92" s="1">
        <v>1392978</v>
      </c>
      <c r="M92" s="1">
        <v>175054</v>
      </c>
      <c r="N92" s="1">
        <v>78148</v>
      </c>
      <c r="P92" s="1">
        <f t="shared" si="26"/>
        <v>2744148</v>
      </c>
      <c r="R92">
        <f t="shared" si="27"/>
        <v>0.10306580818058805</v>
      </c>
      <c r="S92" s="23">
        <v>19.16</v>
      </c>
      <c r="T92" s="4">
        <v>211800</v>
      </c>
      <c r="U92" s="4">
        <v>2709310</v>
      </c>
      <c r="V92" s="31"/>
      <c r="W92" s="1">
        <f t="shared" si="19"/>
        <v>205954</v>
      </c>
      <c r="Y92">
        <f t="shared" si="20"/>
        <v>1.1951512819279426</v>
      </c>
      <c r="AA92">
        <f t="shared" si="21"/>
        <v>5.3375459497169229E-2</v>
      </c>
      <c r="AC92" s="33">
        <f t="shared" si="22"/>
        <v>0.4952693440075715</v>
      </c>
      <c r="AD92" s="33">
        <f t="shared" si="23"/>
        <v>2.3827992555353096E-2</v>
      </c>
      <c r="AE92" s="33">
        <f t="shared" si="28"/>
        <v>0.82609175551701508</v>
      </c>
      <c r="AF92" s="33">
        <f t="shared" si="24"/>
        <v>0.19515128192794265</v>
      </c>
      <c r="AG92" s="33">
        <f t="shared" si="29"/>
        <v>6.4579628694576771E-2</v>
      </c>
      <c r="AI92">
        <f t="shared" si="30"/>
        <v>3.5354555934440719</v>
      </c>
      <c r="AK92">
        <f t="shared" si="25"/>
        <v>0.16328584077919986</v>
      </c>
    </row>
    <row r="93" spans="1:38">
      <c r="A93">
        <v>2017</v>
      </c>
      <c r="B93" t="s">
        <v>27</v>
      </c>
      <c r="C93" s="1">
        <v>2075626</v>
      </c>
      <c r="D93" s="1">
        <v>524424</v>
      </c>
      <c r="E93" s="1">
        <v>1158090</v>
      </c>
      <c r="F93" s="1">
        <v>1756205</v>
      </c>
      <c r="G93" s="1">
        <v>3831831</v>
      </c>
      <c r="H93" s="1">
        <v>793232</v>
      </c>
      <c r="I93" s="1">
        <v>755777</v>
      </c>
      <c r="J93" s="1">
        <v>91533</v>
      </c>
      <c r="K93" s="1">
        <v>1176273</v>
      </c>
      <c r="L93" s="1">
        <v>1862326</v>
      </c>
      <c r="M93" s="1">
        <v>249974</v>
      </c>
      <c r="N93" s="1">
        <v>111499</v>
      </c>
      <c r="P93" s="1">
        <f t="shared" si="26"/>
        <v>3038599</v>
      </c>
      <c r="R93">
        <f t="shared" si="27"/>
        <v>0.14752896687779596</v>
      </c>
      <c r="S93" s="23">
        <v>20.100000000000001</v>
      </c>
      <c r="T93" s="4">
        <v>260990</v>
      </c>
      <c r="U93" s="4">
        <v>3011060</v>
      </c>
      <c r="V93" s="31"/>
      <c r="W93" s="1">
        <f t="shared" si="19"/>
        <v>231353</v>
      </c>
      <c r="Y93">
        <f t="shared" si="20"/>
        <v>1.2610518860830271</v>
      </c>
      <c r="AA93">
        <f t="shared" si="21"/>
        <v>6.5236175603777938E-2</v>
      </c>
      <c r="AC93" s="33">
        <f t="shared" si="22"/>
        <v>0.54167994360920402</v>
      </c>
      <c r="AD93" s="33">
        <f t="shared" si="23"/>
        <v>2.9098099576938544E-2</v>
      </c>
      <c r="AE93" s="33">
        <f t="shared" si="28"/>
        <v>0.78580187904946752</v>
      </c>
      <c r="AF93" s="33">
        <f t="shared" si="24"/>
        <v>0.2610518860830271</v>
      </c>
      <c r="AG93" s="33">
        <f t="shared" si="29"/>
        <v>6.8111041431628896E-2</v>
      </c>
      <c r="AI93">
        <f t="shared" si="30"/>
        <v>3.5086416456834471</v>
      </c>
      <c r="AK93">
        <f t="shared" si="25"/>
        <v>0.20701121735274861</v>
      </c>
    </row>
    <row r="94" spans="1:38">
      <c r="A94">
        <v>2018</v>
      </c>
      <c r="B94" t="s">
        <v>27</v>
      </c>
      <c r="C94" s="1">
        <v>2094475</v>
      </c>
      <c r="D94" s="1">
        <v>192252</v>
      </c>
      <c r="E94" s="1">
        <v>1545090</v>
      </c>
      <c r="F94" s="1">
        <v>1643495</v>
      </c>
      <c r="G94" s="1">
        <v>3737970</v>
      </c>
      <c r="H94" s="1">
        <v>784092</v>
      </c>
      <c r="I94" s="1">
        <v>758094</v>
      </c>
      <c r="J94" s="1">
        <v>23718</v>
      </c>
      <c r="K94" s="1">
        <v>1551242</v>
      </c>
      <c r="L94" s="1">
        <v>1402636</v>
      </c>
      <c r="M94" s="1">
        <v>252792</v>
      </c>
      <c r="N94" s="1">
        <v>13368</v>
      </c>
      <c r="P94" s="1">
        <f t="shared" si="26"/>
        <v>2953878</v>
      </c>
      <c r="R94">
        <f t="shared" si="27"/>
        <v>1.7633697140460154E-2</v>
      </c>
      <c r="S94" s="23">
        <v>18.23</v>
      </c>
      <c r="T94" s="4">
        <v>285240</v>
      </c>
      <c r="U94" s="4">
        <v>3103740</v>
      </c>
      <c r="V94" s="31"/>
      <c r="W94" s="1">
        <f t="shared" si="19"/>
        <v>565842</v>
      </c>
      <c r="Y94">
        <f t="shared" si="20"/>
        <v>1.2654449506716257</v>
      </c>
      <c r="AA94">
        <f t="shared" si="21"/>
        <v>6.762815110875689E-2</v>
      </c>
      <c r="AC94" s="33">
        <f t="shared" si="22"/>
        <v>0.56032418665746386</v>
      </c>
      <c r="AD94" s="33">
        <f t="shared" si="23"/>
        <v>3.5762726827663145E-3</v>
      </c>
      <c r="AE94" s="33">
        <f t="shared" si="28"/>
        <v>0.83032769123347694</v>
      </c>
      <c r="AF94" s="33">
        <f t="shared" si="24"/>
        <v>0.26544495067162555</v>
      </c>
      <c r="AG94" s="33">
        <f t="shared" si="29"/>
        <v>7.6308798625992186E-2</v>
      </c>
      <c r="AI94">
        <f t="shared" si="30"/>
        <v>3.653052955844271</v>
      </c>
      <c r="AK94">
        <f t="shared" si="25"/>
        <v>0.20976412330757069</v>
      </c>
    </row>
    <row r="95" spans="1:38">
      <c r="A95">
        <v>2019</v>
      </c>
      <c r="B95" t="s">
        <v>27</v>
      </c>
      <c r="C95" s="1">
        <v>2110600</v>
      </c>
      <c r="D95" s="1">
        <v>200755</v>
      </c>
      <c r="E95" s="1">
        <v>1564952</v>
      </c>
      <c r="F95" s="1">
        <v>1743334</v>
      </c>
      <c r="G95" s="1">
        <v>3853934</v>
      </c>
      <c r="H95" s="1">
        <v>815305</v>
      </c>
      <c r="I95" s="1">
        <v>746749</v>
      </c>
      <c r="J95" s="1">
        <v>38778</v>
      </c>
      <c r="K95" s="1">
        <v>1519893</v>
      </c>
      <c r="L95" s="1">
        <v>1518736</v>
      </c>
      <c r="M95" s="1">
        <v>316967</v>
      </c>
      <c r="N95" s="1">
        <v>38409</v>
      </c>
      <c r="P95" s="1">
        <f t="shared" si="26"/>
        <v>3038629</v>
      </c>
      <c r="R95">
        <f t="shared" si="27"/>
        <v>5.1434953377908772E-2</v>
      </c>
      <c r="S95" s="23">
        <v>15.61</v>
      </c>
      <c r="T95" s="4">
        <v>341830</v>
      </c>
      <c r="U95" s="4">
        <v>3203940</v>
      </c>
      <c r="V95" s="31"/>
      <c r="W95" s="1">
        <f t="shared" si="19"/>
        <v>545994</v>
      </c>
      <c r="Y95">
        <f t="shared" si="20"/>
        <v>1.268313440041545</v>
      </c>
      <c r="AA95">
        <f t="shared" si="21"/>
        <v>8.2245051420185192E-2</v>
      </c>
      <c r="AC95" s="33">
        <f t="shared" si="22"/>
        <v>0.54764819532456965</v>
      </c>
      <c r="AD95" s="33">
        <f t="shared" si="23"/>
        <v>9.9661800124236696E-3</v>
      </c>
      <c r="AE95" s="33">
        <f t="shared" si="28"/>
        <v>0.83134272667876508</v>
      </c>
      <c r="AF95" s="33">
        <f t="shared" si="24"/>
        <v>0.26831344004154506</v>
      </c>
      <c r="AG95" s="33">
        <f t="shared" si="29"/>
        <v>8.8696381411824898E-2</v>
      </c>
      <c r="AI95">
        <f t="shared" si="30"/>
        <v>3.664245929883553</v>
      </c>
      <c r="AK95">
        <f t="shared" si="25"/>
        <v>0.21155136543594155</v>
      </c>
    </row>
    <row r="96" spans="1:38">
      <c r="A96">
        <v>2020</v>
      </c>
      <c r="B96" t="s">
        <v>27</v>
      </c>
      <c r="C96" s="1">
        <v>1844352</v>
      </c>
      <c r="D96" s="1">
        <v>96235</v>
      </c>
      <c r="E96" s="1">
        <v>1599900</v>
      </c>
      <c r="F96" s="1">
        <v>2618550</v>
      </c>
      <c r="G96" s="1">
        <v>4462902</v>
      </c>
      <c r="H96" s="1">
        <v>683880</v>
      </c>
      <c r="I96" s="1">
        <v>756345</v>
      </c>
      <c r="J96" s="1">
        <v>-57467</v>
      </c>
      <c r="K96" s="1">
        <v>1693782</v>
      </c>
      <c r="L96" s="1">
        <v>2085240</v>
      </c>
      <c r="M96" s="1">
        <v>191314</v>
      </c>
      <c r="N96" s="1">
        <v>-57467</v>
      </c>
      <c r="P96" s="1">
        <f t="shared" si="26"/>
        <v>3779022</v>
      </c>
      <c r="R96">
        <f t="shared" si="27"/>
        <v>-7.5979876908024782E-2</v>
      </c>
      <c r="S96" s="23">
        <v>-9.8000000000000007</v>
      </c>
      <c r="T96" s="4">
        <v>123760</v>
      </c>
      <c r="U96" s="4">
        <v>3043410</v>
      </c>
      <c r="V96" s="31"/>
      <c r="W96" s="1">
        <f t="shared" si="19"/>
        <v>660110</v>
      </c>
      <c r="X96">
        <f>SUM(W91:W97)/7</f>
        <v>439228</v>
      </c>
      <c r="Y96">
        <f t="shared" si="20"/>
        <v>1.1809674566594215</v>
      </c>
      <c r="Z96">
        <f>SUM(Y91:Y97)/7</f>
        <v>1.2255911846984284</v>
      </c>
      <c r="AA96">
        <f t="shared" si="21"/>
        <v>4.2867622905454789E-2</v>
      </c>
      <c r="AB96">
        <f>SUM(AA91:AA97)/7</f>
        <v>5.922302919907229E-2</v>
      </c>
      <c r="AC96" s="33">
        <f t="shared" si="22"/>
        <v>0.41326293967467803</v>
      </c>
      <c r="AD96" s="33">
        <f t="shared" si="23"/>
        <v>-1.2876599127652814E-2</v>
      </c>
      <c r="AE96" s="33">
        <f t="shared" si="28"/>
        <v>0.68193520718133627</v>
      </c>
      <c r="AF96" s="33">
        <f t="shared" si="24"/>
        <v>0.18096745665942141</v>
      </c>
      <c r="AG96" s="33">
        <f t="shared" si="29"/>
        <v>2.773083522784054E-2</v>
      </c>
      <c r="AI96">
        <f t="shared" si="30"/>
        <v>2.8645857817528029</v>
      </c>
      <c r="AJ96">
        <f>SUM(AI91:AI97)/7</f>
        <v>3.4203938025164908</v>
      </c>
      <c r="AK96">
        <f t="shared" si="25"/>
        <v>0.15323661599560107</v>
      </c>
      <c r="AL96">
        <f>SUM(AK91:AK97)/7</f>
        <v>0.18331794417983055</v>
      </c>
    </row>
    <row r="97" spans="1:38">
      <c r="A97">
        <v>2021</v>
      </c>
      <c r="B97" t="s">
        <v>27</v>
      </c>
      <c r="C97" s="1">
        <v>1778631</v>
      </c>
      <c r="D97" s="1">
        <v>78103</v>
      </c>
      <c r="E97" s="1">
        <v>1736510</v>
      </c>
      <c r="F97" s="1">
        <v>2756500</v>
      </c>
      <c r="G97" s="1">
        <v>4535136</v>
      </c>
      <c r="H97" s="1">
        <v>841142</v>
      </c>
      <c r="I97" s="1">
        <v>785678</v>
      </c>
      <c r="J97" s="1">
        <v>146033</v>
      </c>
      <c r="K97" s="1">
        <v>1920358</v>
      </c>
      <c r="L97" s="1">
        <v>1773636</v>
      </c>
      <c r="M97" s="1">
        <v>335309</v>
      </c>
      <c r="N97" s="2">
        <v>146033</v>
      </c>
      <c r="P97" s="1">
        <f t="shared" si="26"/>
        <v>3693994</v>
      </c>
      <c r="R97">
        <f t="shared" si="27"/>
        <v>0.18586876557571932</v>
      </c>
      <c r="S97" s="23">
        <v>17.48</v>
      </c>
      <c r="T97" s="4">
        <v>336120</v>
      </c>
      <c r="U97" s="4">
        <v>3390430</v>
      </c>
      <c r="V97" s="31"/>
      <c r="W97" s="1">
        <f t="shared" si="19"/>
        <v>707575</v>
      </c>
      <c r="Y97">
        <f t="shared" si="20"/>
        <v>1.2277052967600921</v>
      </c>
      <c r="AA97">
        <f t="shared" si="21"/>
        <v>7.3935820226780413E-2</v>
      </c>
      <c r="AC97" s="33">
        <f t="shared" si="22"/>
        <v>0.39218912067907113</v>
      </c>
      <c r="AD97" s="33">
        <f t="shared" si="23"/>
        <v>3.2200357387297755E-2</v>
      </c>
      <c r="AE97" s="33">
        <f t="shared" si="28"/>
        <v>0.74759169295033268</v>
      </c>
      <c r="AF97" s="33">
        <f t="shared" si="24"/>
        <v>0.22770529676009219</v>
      </c>
      <c r="AG97" s="33">
        <f t="shared" si="29"/>
        <v>7.41146461759912E-2</v>
      </c>
      <c r="AI97">
        <f t="shared" si="30"/>
        <v>3.1934978561252465</v>
      </c>
      <c r="AK97">
        <f t="shared" si="25"/>
        <v>0.18547227690635959</v>
      </c>
    </row>
    <row r="98" spans="1:38">
      <c r="A98">
        <v>2015</v>
      </c>
      <c r="B98" t="s">
        <v>28</v>
      </c>
      <c r="C98" s="1">
        <v>9180758</v>
      </c>
      <c r="D98" s="1">
        <v>15232</v>
      </c>
      <c r="E98" s="1">
        <v>9127452</v>
      </c>
      <c r="F98" s="1">
        <v>348915</v>
      </c>
      <c r="G98" s="1">
        <v>9529673</v>
      </c>
      <c r="H98" s="1">
        <v>6995832</v>
      </c>
      <c r="I98" s="1">
        <v>2823152</v>
      </c>
      <c r="J98" s="1">
        <v>450126</v>
      </c>
      <c r="K98" s="1">
        <v>1988126</v>
      </c>
      <c r="L98" s="1">
        <v>545715</v>
      </c>
      <c r="M98" s="1">
        <v>516772</v>
      </c>
      <c r="N98" s="1">
        <v>450126</v>
      </c>
      <c r="P98" s="1">
        <f t="shared" si="26"/>
        <v>2533841</v>
      </c>
      <c r="R98">
        <f t="shared" si="27"/>
        <v>0.15944093693857078</v>
      </c>
      <c r="S98" s="23">
        <v>6.09</v>
      </c>
      <c r="T98" s="4">
        <v>274930</v>
      </c>
      <c r="U98" s="17">
        <v>988540</v>
      </c>
      <c r="V98" s="31"/>
      <c r="W98" s="1">
        <f t="shared" ref="W98:W129" si="31">I98-D98</f>
        <v>2807920</v>
      </c>
      <c r="Y98">
        <f t="shared" ref="Y98:Y129" si="32">G98/P98</f>
        <v>3.7609593498566012</v>
      </c>
      <c r="AA98">
        <f t="shared" ref="AA98:AA129" si="33">M98/G98</f>
        <v>5.4227673919136576E-2</v>
      </c>
      <c r="AC98" s="33">
        <f t="shared" ref="AC98:AC129" si="34">C98/G98</f>
        <v>0.96338646667099703</v>
      </c>
      <c r="AD98" s="33">
        <f t="shared" ref="AD98:AD129" si="35">N98/G98</f>
        <v>4.7234149587294341E-2</v>
      </c>
      <c r="AE98" s="33">
        <f t="shared" si="28"/>
        <v>0.10373283532394029</v>
      </c>
      <c r="AF98" s="33">
        <f t="shared" ref="AF98:AF129" si="36">H98/P98</f>
        <v>2.7609593498566012</v>
      </c>
      <c r="AG98" s="33">
        <f t="shared" si="29"/>
        <v>2.8849888133622215E-2</v>
      </c>
      <c r="AI98">
        <f t="shared" si="30"/>
        <v>3.2499354240439939</v>
      </c>
      <c r="AK98">
        <f t="shared" ref="AK98:AK129" si="37">H98/G98</f>
        <v>0.73411039392432453</v>
      </c>
    </row>
    <row r="99" spans="1:38">
      <c r="A99">
        <v>2016</v>
      </c>
      <c r="B99" t="s">
        <v>28</v>
      </c>
      <c r="C99" s="1">
        <v>9517006</v>
      </c>
      <c r="D99" s="1">
        <v>14839</v>
      </c>
      <c r="E99" s="1">
        <v>9465300</v>
      </c>
      <c r="F99" s="1">
        <v>357343</v>
      </c>
      <c r="G99" s="1">
        <v>9874349</v>
      </c>
      <c r="H99" s="1">
        <v>7272687</v>
      </c>
      <c r="I99" s="1">
        <v>3120074</v>
      </c>
      <c r="J99" s="1">
        <v>468831</v>
      </c>
      <c r="K99" s="1">
        <v>1890536</v>
      </c>
      <c r="L99" s="1">
        <v>711126</v>
      </c>
      <c r="M99" s="1">
        <v>508749</v>
      </c>
      <c r="N99" s="1">
        <v>468831</v>
      </c>
      <c r="P99" s="1">
        <f t="shared" si="26"/>
        <v>2601662</v>
      </c>
      <c r="R99">
        <f t="shared" si="27"/>
        <v>0.15026278222888304</v>
      </c>
      <c r="S99" s="28">
        <v>8.5</v>
      </c>
      <c r="T99" s="4">
        <v>301658</v>
      </c>
      <c r="U99" s="4">
        <v>1477400</v>
      </c>
      <c r="V99" s="31"/>
      <c r="W99" s="1">
        <f t="shared" si="31"/>
        <v>3105235</v>
      </c>
      <c r="X99">
        <f>SUM(W97:W101)/5</f>
        <v>2573395.7999999998</v>
      </c>
      <c r="Y99">
        <f t="shared" si="32"/>
        <v>3.7954004017431933</v>
      </c>
      <c r="AA99">
        <f t="shared" si="33"/>
        <v>5.1522282633518421E-2</v>
      </c>
      <c r="AC99" s="33">
        <f t="shared" si="34"/>
        <v>0.96381098136191057</v>
      </c>
      <c r="AD99" s="33">
        <f t="shared" si="35"/>
        <v>4.7479687015316151E-2</v>
      </c>
      <c r="AE99" s="33">
        <f t="shared" si="28"/>
        <v>0.14961999013808405</v>
      </c>
      <c r="AF99" s="33">
        <f t="shared" si="36"/>
        <v>2.7954004017431933</v>
      </c>
      <c r="AG99" s="33">
        <f t="shared" si="29"/>
        <v>3.0549659526921725E-2</v>
      </c>
      <c r="AI99">
        <f t="shared" si="30"/>
        <v>3.4245806074842502</v>
      </c>
      <c r="AK99">
        <f t="shared" si="37"/>
        <v>0.7365231875032977</v>
      </c>
    </row>
    <row r="100" spans="1:38">
      <c r="A100">
        <v>2017</v>
      </c>
      <c r="B100" t="s">
        <v>28</v>
      </c>
      <c r="C100" s="1">
        <v>9705643</v>
      </c>
      <c r="D100" s="1">
        <v>14819</v>
      </c>
      <c r="E100" s="1">
        <v>9643000</v>
      </c>
      <c r="F100" s="1">
        <v>367046</v>
      </c>
      <c r="G100" s="1">
        <v>10072689</v>
      </c>
      <c r="H100" s="1">
        <v>7332129</v>
      </c>
      <c r="I100" s="1">
        <v>3136783</v>
      </c>
      <c r="J100" s="1">
        <v>289403</v>
      </c>
      <c r="K100" s="1">
        <v>2367246</v>
      </c>
      <c r="L100" s="1">
        <v>371314</v>
      </c>
      <c r="M100" s="1">
        <v>535997</v>
      </c>
      <c r="N100" s="1">
        <v>495530</v>
      </c>
      <c r="P100" s="1">
        <f t="shared" si="26"/>
        <v>2738560</v>
      </c>
      <c r="R100">
        <f t="shared" si="27"/>
        <v>0.15797394974405307</v>
      </c>
      <c r="S100" s="17">
        <v>8.1300000000000008</v>
      </c>
      <c r="T100" s="4">
        <v>402349</v>
      </c>
      <c r="U100" s="4">
        <v>4938500</v>
      </c>
      <c r="V100" s="31"/>
      <c r="W100" s="1">
        <f t="shared" si="31"/>
        <v>3121964</v>
      </c>
      <c r="Y100">
        <f t="shared" si="32"/>
        <v>3.6780968830334189</v>
      </c>
      <c r="Z100">
        <f>SUM(Y98:Y102)/5</f>
        <v>3.6820968394738864</v>
      </c>
      <c r="AA100">
        <f t="shared" si="33"/>
        <v>5.3212900745769079E-2</v>
      </c>
      <c r="AB100">
        <f>SUM(AA98:AA102)/5</f>
        <v>5.1125901437507212E-2</v>
      </c>
      <c r="AC100" s="33">
        <f t="shared" si="34"/>
        <v>0.96356027670466149</v>
      </c>
      <c r="AD100" s="33">
        <f t="shared" si="35"/>
        <v>4.9195403531271539E-2</v>
      </c>
      <c r="AE100" s="33">
        <f t="shared" si="28"/>
        <v>0.49028615893928623</v>
      </c>
      <c r="AF100" s="33">
        <f t="shared" si="36"/>
        <v>2.6773665722131339</v>
      </c>
      <c r="AG100" s="33">
        <f t="shared" si="29"/>
        <v>3.9944547081717699E-2</v>
      </c>
      <c r="AI100">
        <f t="shared" si="30"/>
        <v>4.4894547118986168</v>
      </c>
      <c r="AJ100">
        <f>SUM(AI98:AI102)/5</f>
        <v>3.4292572424404071</v>
      </c>
      <c r="AK100">
        <f t="shared" si="37"/>
        <v>0.72792170988303129</v>
      </c>
      <c r="AL100">
        <f>SUM(AK98:AK102)/5</f>
        <v>0.72434318699176781</v>
      </c>
    </row>
    <row r="101" spans="1:38">
      <c r="A101">
        <v>2018</v>
      </c>
      <c r="B101" t="s">
        <v>28</v>
      </c>
      <c r="C101" s="1">
        <v>9983556</v>
      </c>
      <c r="D101" s="1">
        <v>16226</v>
      </c>
      <c r="E101" s="1">
        <v>9914749</v>
      </c>
      <c r="F101" s="1">
        <v>282134</v>
      </c>
      <c r="G101" s="1">
        <v>10265690</v>
      </c>
      <c r="H101" s="1">
        <v>7384036</v>
      </c>
      <c r="I101" s="1">
        <v>3140511</v>
      </c>
      <c r="J101" s="1">
        <v>336479</v>
      </c>
      <c r="K101" s="1">
        <v>2590517</v>
      </c>
      <c r="L101" s="1">
        <v>291137</v>
      </c>
      <c r="M101" s="1">
        <v>524066</v>
      </c>
      <c r="N101" s="1">
        <v>493455</v>
      </c>
      <c r="P101" s="1">
        <f t="shared" si="26"/>
        <v>2881654</v>
      </c>
      <c r="R101">
        <f t="shared" si="27"/>
        <v>0.15712570342851848</v>
      </c>
      <c r="S101" s="23">
        <v>6.62</v>
      </c>
      <c r="T101" s="17">
        <v>359240</v>
      </c>
      <c r="U101" s="17">
        <v>0</v>
      </c>
      <c r="V101" s="31"/>
      <c r="W101" s="1">
        <f t="shared" si="31"/>
        <v>3124285</v>
      </c>
      <c r="Y101">
        <f t="shared" si="32"/>
        <v>3.5624297712355473</v>
      </c>
      <c r="AA101">
        <f t="shared" si="33"/>
        <v>5.1050246013662988E-2</v>
      </c>
      <c r="AC101" s="33">
        <f t="shared" si="34"/>
        <v>0.97251680111127459</v>
      </c>
      <c r="AD101" s="33">
        <f t="shared" si="35"/>
        <v>4.8068371439231067E-2</v>
      </c>
      <c r="AE101" s="33">
        <f t="shared" si="28"/>
        <v>0</v>
      </c>
      <c r="AF101" s="33">
        <f t="shared" si="36"/>
        <v>2.5624297712355473</v>
      </c>
      <c r="AG101" s="33">
        <f t="shared" si="29"/>
        <v>3.4994238088233716E-2</v>
      </c>
      <c r="AI101">
        <f t="shared" si="30"/>
        <v>2.8067679821780152</v>
      </c>
      <c r="AK101">
        <f t="shared" si="37"/>
        <v>0.71929271193655764</v>
      </c>
    </row>
    <row r="102" spans="1:38">
      <c r="A102">
        <v>2019</v>
      </c>
      <c r="B102" t="s">
        <v>28</v>
      </c>
      <c r="C102" s="1">
        <v>9999853</v>
      </c>
      <c r="D102" s="1">
        <v>15609</v>
      </c>
      <c r="E102" s="1">
        <v>9929879</v>
      </c>
      <c r="F102" s="1">
        <v>309662</v>
      </c>
      <c r="G102" s="1">
        <v>10309515</v>
      </c>
      <c r="H102" s="1">
        <v>7256537</v>
      </c>
      <c r="I102" s="1">
        <v>3231920</v>
      </c>
      <c r="J102" s="1">
        <v>443093</v>
      </c>
      <c r="K102" s="1">
        <v>2711017</v>
      </c>
      <c r="L102" s="1">
        <v>141961</v>
      </c>
      <c r="M102" s="1">
        <v>470283</v>
      </c>
      <c r="N102" s="1">
        <v>443093</v>
      </c>
      <c r="P102" s="1">
        <f t="shared" si="26"/>
        <v>2852978</v>
      </c>
      <c r="R102">
        <f t="shared" si="27"/>
        <v>0.13709899997524691</v>
      </c>
      <c r="S102" s="23">
        <v>6.88</v>
      </c>
      <c r="T102" s="17">
        <v>422600</v>
      </c>
      <c r="U102" s="4">
        <v>1200690</v>
      </c>
      <c r="V102" s="31"/>
      <c r="W102" s="1">
        <f t="shared" si="31"/>
        <v>3216311</v>
      </c>
      <c r="Y102">
        <f t="shared" si="32"/>
        <v>3.6135977915006707</v>
      </c>
      <c r="AA102">
        <f t="shared" si="33"/>
        <v>4.5616403875449039E-2</v>
      </c>
      <c r="AC102" s="33">
        <f t="shared" si="34"/>
        <v>0.96996347548842021</v>
      </c>
      <c r="AD102" s="33">
        <f t="shared" si="35"/>
        <v>4.2979034416264973E-2</v>
      </c>
      <c r="AE102" s="33">
        <f t="shared" si="28"/>
        <v>0.1164642565629906</v>
      </c>
      <c r="AF102" s="33">
        <f t="shared" si="36"/>
        <v>2.5434956035412823</v>
      </c>
      <c r="AG102" s="33">
        <f t="shared" si="29"/>
        <v>4.0991259045648605E-2</v>
      </c>
      <c r="AI102">
        <f t="shared" si="30"/>
        <v>3.175547486597162</v>
      </c>
      <c r="AK102">
        <f t="shared" si="37"/>
        <v>0.70386793171162754</v>
      </c>
    </row>
    <row r="103" spans="1:38">
      <c r="A103">
        <v>2015</v>
      </c>
      <c r="B103" t="s">
        <v>29</v>
      </c>
      <c r="C103" s="1">
        <v>29907000</v>
      </c>
      <c r="D103" s="1">
        <v>272000</v>
      </c>
      <c r="E103" s="1">
        <v>29308000</v>
      </c>
      <c r="F103" s="1">
        <v>2739000</v>
      </c>
      <c r="G103" s="1">
        <v>32646000</v>
      </c>
      <c r="H103" s="1">
        <v>13285000</v>
      </c>
      <c r="I103" s="1">
        <v>7873000</v>
      </c>
      <c r="J103" s="1">
        <v>1024000</v>
      </c>
      <c r="K103" s="1">
        <v>15114000</v>
      </c>
      <c r="L103" s="1">
        <v>32646000</v>
      </c>
      <c r="M103" s="1">
        <v>1597000</v>
      </c>
      <c r="N103" s="1">
        <v>1028000</v>
      </c>
      <c r="P103" s="1">
        <f t="shared" si="26"/>
        <v>47760000</v>
      </c>
      <c r="R103">
        <f t="shared" si="27"/>
        <v>0.13057284389686269</v>
      </c>
      <c r="S103" s="17">
        <v>10.220000000000001</v>
      </c>
      <c r="T103" s="4">
        <v>26014820</v>
      </c>
      <c r="U103" s="29">
        <v>4942340</v>
      </c>
      <c r="V103" s="32">
        <v>-5.78</v>
      </c>
      <c r="W103" s="1">
        <f t="shared" si="31"/>
        <v>7601000</v>
      </c>
      <c r="Y103">
        <f t="shared" si="32"/>
        <v>0.68354271356783924</v>
      </c>
      <c r="AA103">
        <f t="shared" si="33"/>
        <v>4.8918703669668565E-2</v>
      </c>
      <c r="AC103" s="33">
        <f t="shared" si="34"/>
        <v>0.91609998162102557</v>
      </c>
      <c r="AD103" s="33">
        <f t="shared" si="35"/>
        <v>3.1489309563193041E-2</v>
      </c>
      <c r="AE103" s="33">
        <f t="shared" si="28"/>
        <v>0.15139190099859096</v>
      </c>
      <c r="AF103" s="33">
        <f t="shared" si="36"/>
        <v>0.27816164154103851</v>
      </c>
      <c r="AG103" s="33">
        <f t="shared" si="29"/>
        <v>0.79687618697543339</v>
      </c>
      <c r="AI103">
        <f t="shared" si="30"/>
        <v>2.6067714565291076</v>
      </c>
      <c r="AK103">
        <f t="shared" si="37"/>
        <v>0.40694112601850152</v>
      </c>
    </row>
    <row r="104" spans="1:38">
      <c r="A104">
        <v>2016</v>
      </c>
      <c r="B104" t="s">
        <v>29</v>
      </c>
      <c r="C104" s="1">
        <v>29993000</v>
      </c>
      <c r="D104" s="1">
        <v>195000</v>
      </c>
      <c r="E104" s="1">
        <v>29443999</v>
      </c>
      <c r="F104" s="1">
        <v>2084000</v>
      </c>
      <c r="G104" s="1">
        <v>32077000</v>
      </c>
      <c r="H104" s="1">
        <v>13444000</v>
      </c>
      <c r="I104" s="1">
        <v>7896000</v>
      </c>
      <c r="J104" s="1">
        <v>1067000</v>
      </c>
      <c r="K104" s="1">
        <v>14626000</v>
      </c>
      <c r="L104" s="1">
        <v>32077000</v>
      </c>
      <c r="M104" s="1">
        <v>1717000</v>
      </c>
      <c r="N104" s="1">
        <v>1095000</v>
      </c>
      <c r="P104" s="1">
        <f t="shared" si="26"/>
        <v>46703000</v>
      </c>
      <c r="R104">
        <f t="shared" si="27"/>
        <v>0.13867781155015196</v>
      </c>
      <c r="S104" s="17">
        <v>8.56</v>
      </c>
      <c r="T104" s="4">
        <v>23183720</v>
      </c>
      <c r="U104" s="4">
        <v>4548150</v>
      </c>
      <c r="V104" s="31"/>
      <c r="W104" s="1">
        <f t="shared" si="31"/>
        <v>7701000</v>
      </c>
      <c r="Y104">
        <f t="shared" si="32"/>
        <v>0.68682953985825324</v>
      </c>
      <c r="AA104">
        <f t="shared" si="33"/>
        <v>5.3527449574461455E-2</v>
      </c>
      <c r="AC104" s="33">
        <f t="shared" si="34"/>
        <v>0.9350313308601178</v>
      </c>
      <c r="AD104" s="33">
        <f t="shared" si="35"/>
        <v>3.4136608785110829E-2</v>
      </c>
      <c r="AE104" s="33">
        <f t="shared" si="28"/>
        <v>0.14178850890045827</v>
      </c>
      <c r="AF104" s="33">
        <f t="shared" si="36"/>
        <v>0.28786159347365264</v>
      </c>
      <c r="AG104" s="33">
        <f t="shared" si="29"/>
        <v>0.72275212769273933</v>
      </c>
      <c r="AI104">
        <f t="shared" si="30"/>
        <v>2.5332000124797398</v>
      </c>
      <c r="AK104">
        <f t="shared" si="37"/>
        <v>0.41911650091966207</v>
      </c>
    </row>
    <row r="105" spans="1:38">
      <c r="A105">
        <v>2017</v>
      </c>
      <c r="B105" t="s">
        <v>29</v>
      </c>
      <c r="C105" s="1">
        <v>36239000</v>
      </c>
      <c r="D105" s="1">
        <v>22654000</v>
      </c>
      <c r="E105" s="1">
        <v>1500000</v>
      </c>
      <c r="F105" s="1">
        <v>11083000</v>
      </c>
      <c r="G105" s="1">
        <v>47322000</v>
      </c>
      <c r="H105" s="1">
        <v>18305000</v>
      </c>
      <c r="I105" s="1">
        <v>9904000</v>
      </c>
      <c r="J105" s="1">
        <v>1697000</v>
      </c>
      <c r="K105" s="1">
        <v>21409000</v>
      </c>
      <c r="L105" s="1">
        <v>7608000</v>
      </c>
      <c r="M105" s="1">
        <v>3903000</v>
      </c>
      <c r="N105">
        <v>660000</v>
      </c>
      <c r="P105" s="1">
        <f t="shared" si="26"/>
        <v>29017000</v>
      </c>
      <c r="R105">
        <f t="shared" si="27"/>
        <v>6.6639741518578349E-2</v>
      </c>
      <c r="S105" s="17">
        <v>6.11</v>
      </c>
      <c r="T105" s="4">
        <v>23305950</v>
      </c>
      <c r="U105" s="4">
        <v>3694800</v>
      </c>
      <c r="V105" s="31"/>
      <c r="W105" s="1">
        <f t="shared" si="31"/>
        <v>-12750000</v>
      </c>
      <c r="Y105">
        <f t="shared" si="32"/>
        <v>1.6308370954957438</v>
      </c>
      <c r="AA105">
        <f t="shared" si="33"/>
        <v>8.2477494611385829E-2</v>
      </c>
      <c r="AC105" s="33">
        <f t="shared" si="34"/>
        <v>0.76579603567051269</v>
      </c>
      <c r="AD105" s="33">
        <f t="shared" si="35"/>
        <v>1.3947001394700139E-2</v>
      </c>
      <c r="AE105" s="33">
        <f t="shared" si="28"/>
        <v>7.8077849625966783E-2</v>
      </c>
      <c r="AF105" s="33">
        <f t="shared" si="36"/>
        <v>0.63083709549574385</v>
      </c>
      <c r="AG105" s="33">
        <f t="shared" si="29"/>
        <v>0.49249714720426019</v>
      </c>
      <c r="AI105">
        <f t="shared" si="30"/>
        <v>2.0671373530245924</v>
      </c>
      <c r="AK105">
        <f t="shared" si="37"/>
        <v>0.38681797049997885</v>
      </c>
    </row>
    <row r="106" spans="1:38">
      <c r="A106">
        <v>2018</v>
      </c>
      <c r="B106" t="s">
        <v>29</v>
      </c>
      <c r="C106" s="6">
        <v>32301000</v>
      </c>
      <c r="D106" s="6">
        <v>20707000</v>
      </c>
      <c r="E106" s="5">
        <v>816000</v>
      </c>
      <c r="F106" s="6">
        <v>8330000</v>
      </c>
      <c r="G106" s="6">
        <v>40631000</v>
      </c>
      <c r="H106" s="6">
        <v>14595000</v>
      </c>
      <c r="I106" s="6">
        <v>11290000</v>
      </c>
      <c r="J106" s="6">
        <v>-2596000</v>
      </c>
      <c r="K106" s="6">
        <v>19029000</v>
      </c>
      <c r="L106" s="6">
        <v>7007000</v>
      </c>
      <c r="M106" s="6">
        <v>4019000</v>
      </c>
      <c r="N106" s="6">
        <v>-2879000</v>
      </c>
      <c r="P106" s="1">
        <f t="shared" si="26"/>
        <v>26036000</v>
      </c>
      <c r="R106">
        <f t="shared" si="27"/>
        <v>-0.2550044286979628</v>
      </c>
      <c r="S106" s="23">
        <v>-25.68</v>
      </c>
      <c r="T106" s="24">
        <v>24339410</v>
      </c>
      <c r="U106" s="4">
        <v>3776920</v>
      </c>
      <c r="V106" s="31"/>
      <c r="W106" s="1">
        <f t="shared" si="31"/>
        <v>-9417000</v>
      </c>
      <c r="Y106">
        <f t="shared" si="32"/>
        <v>1.560569980027654</v>
      </c>
      <c r="AA106">
        <f t="shared" si="33"/>
        <v>9.8914621840466635E-2</v>
      </c>
      <c r="AC106" s="33">
        <f t="shared" si="34"/>
        <v>0.79498412542147623</v>
      </c>
      <c r="AD106" s="33">
        <f t="shared" si="35"/>
        <v>-7.0857227240284509E-2</v>
      </c>
      <c r="AE106" s="33">
        <f t="shared" si="28"/>
        <v>9.2956609485368311E-2</v>
      </c>
      <c r="AF106" s="33">
        <f t="shared" si="36"/>
        <v>0.56056998002765401</v>
      </c>
      <c r="AG106" s="33">
        <f t="shared" si="29"/>
        <v>0.59903546553124465</v>
      </c>
      <c r="AI106">
        <f t="shared" si="30"/>
        <v>2.0969150972189254</v>
      </c>
      <c r="AK106">
        <f t="shared" si="37"/>
        <v>0.35920848613127909</v>
      </c>
    </row>
    <row r="107" spans="1:38">
      <c r="A107">
        <v>2019</v>
      </c>
      <c r="B107" t="s">
        <v>29</v>
      </c>
      <c r="C107" s="6">
        <v>32351000</v>
      </c>
      <c r="D107" s="6">
        <v>19647000</v>
      </c>
      <c r="E107" s="5">
        <v>731000</v>
      </c>
      <c r="F107" s="6">
        <v>8787000</v>
      </c>
      <c r="G107" s="6">
        <v>41138000</v>
      </c>
      <c r="H107" s="6">
        <v>13976000</v>
      </c>
      <c r="I107" s="6">
        <v>6687000</v>
      </c>
      <c r="J107" s="6">
        <v>1401000</v>
      </c>
      <c r="K107" s="6">
        <v>20509000</v>
      </c>
      <c r="L107" s="6">
        <v>6653000</v>
      </c>
      <c r="M107" s="6">
        <v>4562000</v>
      </c>
      <c r="N107" s="6">
        <v>1661000</v>
      </c>
      <c r="P107" s="1">
        <f t="shared" si="26"/>
        <v>27162000</v>
      </c>
      <c r="R107">
        <f t="shared" si="27"/>
        <v>0.24839240317033048</v>
      </c>
      <c r="S107" s="17">
        <v>13.28</v>
      </c>
      <c r="T107" s="4">
        <v>23034810</v>
      </c>
      <c r="U107" s="4">
        <v>4354570</v>
      </c>
      <c r="V107" s="31"/>
      <c r="W107" s="1">
        <f t="shared" si="31"/>
        <v>-12960000</v>
      </c>
      <c r="X107">
        <f>SUM(W103:W109)/7</f>
        <v>-5900428.5714285718</v>
      </c>
      <c r="Y107">
        <f t="shared" si="32"/>
        <v>1.5145423753773655</v>
      </c>
      <c r="Z107">
        <f>SUM(Y103:Y109)/7</f>
        <v>1.2538155777651967</v>
      </c>
      <c r="AA107">
        <f t="shared" si="33"/>
        <v>0.1108950362195537</v>
      </c>
      <c r="AB107">
        <f>SUM(AA103:AA109)/7</f>
        <v>8.2030607200027528E-2</v>
      </c>
      <c r="AC107" s="33">
        <f t="shared" si="34"/>
        <v>0.78640186688706304</v>
      </c>
      <c r="AD107" s="33">
        <f t="shared" si="35"/>
        <v>4.0376294423647235E-2</v>
      </c>
      <c r="AE107" s="33">
        <f t="shared" si="28"/>
        <v>0.10585273955953134</v>
      </c>
      <c r="AF107" s="33">
        <f t="shared" si="36"/>
        <v>0.51454237537736547</v>
      </c>
      <c r="AG107" s="33">
        <f t="shared" si="29"/>
        <v>0.55993995818950848</v>
      </c>
      <c r="AI107">
        <f t="shared" si="30"/>
        <v>2.2181884764199631</v>
      </c>
      <c r="AJ107">
        <f>SUM(AI103:AI109)/7</f>
        <v>2.1549552327982266</v>
      </c>
      <c r="AK107">
        <f t="shared" si="37"/>
        <v>0.33973455199572172</v>
      </c>
      <c r="AL107">
        <f>SUM(AK103:AK109)/7</f>
        <v>0.34695198569837693</v>
      </c>
    </row>
    <row r="108" spans="1:38">
      <c r="A108">
        <v>2020</v>
      </c>
      <c r="B108" t="s">
        <v>29</v>
      </c>
      <c r="C108" s="6">
        <v>26591000</v>
      </c>
      <c r="D108" s="6">
        <v>16128000</v>
      </c>
      <c r="E108" s="6">
        <v>1388000</v>
      </c>
      <c r="F108" s="6">
        <v>12954000</v>
      </c>
      <c r="G108" s="6">
        <v>39545000</v>
      </c>
      <c r="H108" s="6">
        <v>11265000</v>
      </c>
      <c r="I108" s="6">
        <v>6480000</v>
      </c>
      <c r="J108" s="6">
        <v>-347000</v>
      </c>
      <c r="K108" s="6">
        <v>19030000</v>
      </c>
      <c r="L108" s="6">
        <v>9250000</v>
      </c>
      <c r="M108" s="6">
        <v>3449000</v>
      </c>
      <c r="N108" s="6">
        <v>-785000</v>
      </c>
      <c r="P108" s="1">
        <f t="shared" si="26"/>
        <v>28280000</v>
      </c>
      <c r="R108">
        <f t="shared" si="27"/>
        <v>-0.12114197530864197</v>
      </c>
      <c r="S108" s="17">
        <v>-4.63</v>
      </c>
      <c r="T108" s="4">
        <v>15345000</v>
      </c>
      <c r="U108" s="4">
        <v>3235690</v>
      </c>
      <c r="V108" s="31"/>
      <c r="W108" s="1">
        <f t="shared" si="31"/>
        <v>-9648000</v>
      </c>
      <c r="Y108">
        <f t="shared" si="32"/>
        <v>1.3983380480905234</v>
      </c>
      <c r="AA108">
        <f t="shared" si="33"/>
        <v>8.7217094449361487E-2</v>
      </c>
      <c r="AC108" s="33">
        <f t="shared" si="34"/>
        <v>0.67242382096345932</v>
      </c>
      <c r="AD108" s="33">
        <f t="shared" si="35"/>
        <v>-1.9850802882791757E-2</v>
      </c>
      <c r="AE108" s="33">
        <f t="shared" si="28"/>
        <v>8.1822986471108861E-2</v>
      </c>
      <c r="AF108" s="33">
        <f t="shared" si="36"/>
        <v>0.39833804809052331</v>
      </c>
      <c r="AG108" s="33">
        <f t="shared" si="29"/>
        <v>0.38803894297635605</v>
      </c>
      <c r="AI108">
        <f t="shared" si="30"/>
        <v>1.6761750883055719</v>
      </c>
      <c r="AK108">
        <f t="shared" si="37"/>
        <v>0.28486534327980784</v>
      </c>
    </row>
    <row r="109" spans="1:38">
      <c r="A109">
        <v>2021</v>
      </c>
      <c r="B109" t="s">
        <v>29</v>
      </c>
      <c r="C109" s="6">
        <v>27257000</v>
      </c>
      <c r="D109" s="6">
        <v>16587000</v>
      </c>
      <c r="E109" s="6">
        <v>1229000</v>
      </c>
      <c r="F109" s="6">
        <v>10992000</v>
      </c>
      <c r="G109" s="6">
        <v>38249000</v>
      </c>
      <c r="H109" s="6">
        <v>8873000</v>
      </c>
      <c r="I109" s="6">
        <v>4757000</v>
      </c>
      <c r="J109" s="6">
        <v>1214000</v>
      </c>
      <c r="K109" s="6">
        <v>20054000</v>
      </c>
      <c r="L109" s="6">
        <v>9322000</v>
      </c>
      <c r="M109" s="6">
        <v>3529000</v>
      </c>
      <c r="N109" s="5">
        <v>-554000</v>
      </c>
      <c r="P109" s="1">
        <f t="shared" si="26"/>
        <v>29376000</v>
      </c>
      <c r="R109">
        <f t="shared" si="27"/>
        <v>-0.11645995375236494</v>
      </c>
      <c r="S109" s="17">
        <v>18.63</v>
      </c>
      <c r="T109" s="4">
        <v>22139910</v>
      </c>
      <c r="U109" s="4">
        <v>3377120</v>
      </c>
      <c r="V109" s="31"/>
      <c r="W109" s="1">
        <f t="shared" si="31"/>
        <v>-11830000</v>
      </c>
      <c r="Y109">
        <f t="shared" si="32"/>
        <v>1.3020492919389979</v>
      </c>
      <c r="AA109">
        <f t="shared" si="33"/>
        <v>9.2263850035295039E-2</v>
      </c>
      <c r="AC109" s="33">
        <f t="shared" si="34"/>
        <v>0.71261993777615096</v>
      </c>
      <c r="AD109" s="33">
        <f t="shared" si="35"/>
        <v>-1.4484038798399958E-2</v>
      </c>
      <c r="AE109" s="33">
        <f t="shared" si="28"/>
        <v>8.8293027268686763E-2</v>
      </c>
      <c r="AF109" s="33">
        <f t="shared" si="36"/>
        <v>0.30204929193899782</v>
      </c>
      <c r="AG109" s="33">
        <f t="shared" si="29"/>
        <v>0.57883630944599862</v>
      </c>
      <c r="AI109">
        <f t="shared" si="30"/>
        <v>1.8862991456096849</v>
      </c>
      <c r="AK109">
        <f t="shared" si="37"/>
        <v>0.23197992104368742</v>
      </c>
    </row>
    <row r="110" spans="1:38">
      <c r="A110">
        <v>2015</v>
      </c>
      <c r="B110" t="s">
        <v>30</v>
      </c>
      <c r="C110" s="6">
        <v>387207</v>
      </c>
      <c r="D110" s="6">
        <v>285991</v>
      </c>
      <c r="E110" s="6">
        <v>54889</v>
      </c>
      <c r="F110" s="6">
        <v>75340</v>
      </c>
      <c r="G110" s="6">
        <v>462547</v>
      </c>
      <c r="H110" s="6">
        <v>333487</v>
      </c>
      <c r="I110" s="6">
        <v>302248</v>
      </c>
      <c r="J110" s="6">
        <v>-43107</v>
      </c>
      <c r="K110" s="6">
        <v>63081</v>
      </c>
      <c r="L110" s="6">
        <v>65979</v>
      </c>
      <c r="M110" s="6">
        <v>48288</v>
      </c>
      <c r="N110" s="6">
        <v>-4252</v>
      </c>
      <c r="P110" s="1">
        <f t="shared" si="26"/>
        <v>129060</v>
      </c>
      <c r="R110">
        <f t="shared" si="27"/>
        <v>-1.4067917736428364E-2</v>
      </c>
      <c r="S110" s="23">
        <v>8.69</v>
      </c>
      <c r="T110" s="4">
        <v>193820</v>
      </c>
      <c r="U110" s="4">
        <v>17130</v>
      </c>
      <c r="V110" s="31"/>
      <c r="W110" s="1">
        <f t="shared" si="31"/>
        <v>16257</v>
      </c>
      <c r="Y110">
        <f t="shared" si="32"/>
        <v>3.5839686967302029</v>
      </c>
      <c r="AA110">
        <f t="shared" si="33"/>
        <v>0.10439587760811334</v>
      </c>
      <c r="AC110" s="33">
        <f t="shared" si="34"/>
        <v>0.83711925490814987</v>
      </c>
      <c r="AD110" s="33">
        <f t="shared" si="35"/>
        <v>-9.1925793486932143E-3</v>
      </c>
      <c r="AE110" s="33">
        <f t="shared" si="28"/>
        <v>3.7034074375144582E-2</v>
      </c>
      <c r="AF110" s="33">
        <f t="shared" si="36"/>
        <v>2.5839686967302029</v>
      </c>
      <c r="AG110" s="33">
        <f t="shared" si="29"/>
        <v>0.41902768799711165</v>
      </c>
      <c r="AI110">
        <f t="shared" si="30"/>
        <v>3.0832948462748195</v>
      </c>
      <c r="AK110">
        <f t="shared" si="37"/>
        <v>0.7209797058461086</v>
      </c>
    </row>
    <row r="111" spans="1:38">
      <c r="A111">
        <v>2016</v>
      </c>
      <c r="B111" t="s">
        <v>30</v>
      </c>
      <c r="C111" s="6">
        <v>397441</v>
      </c>
      <c r="D111" s="6">
        <v>298708</v>
      </c>
      <c r="E111" s="6">
        <v>57184</v>
      </c>
      <c r="F111" s="6">
        <v>80781</v>
      </c>
      <c r="G111" s="6">
        <v>478222</v>
      </c>
      <c r="H111" s="6">
        <v>321455</v>
      </c>
      <c r="I111" s="6">
        <v>302126</v>
      </c>
      <c r="J111" s="6">
        <v>-11474</v>
      </c>
      <c r="K111" s="6">
        <v>79165</v>
      </c>
      <c r="L111" s="6">
        <v>77602</v>
      </c>
      <c r="M111" s="6">
        <v>34280</v>
      </c>
      <c r="N111" s="5">
        <v>-349</v>
      </c>
      <c r="P111" s="1">
        <f t="shared" si="26"/>
        <v>156767</v>
      </c>
      <c r="R111">
        <f t="shared" si="27"/>
        <v>-1.1551471902451296E-3</v>
      </c>
      <c r="S111" s="23">
        <v>-46</v>
      </c>
      <c r="T111" s="4">
        <v>180950</v>
      </c>
      <c r="U111" s="4">
        <v>-11320</v>
      </c>
      <c r="V111" s="31"/>
      <c r="W111" s="1">
        <f t="shared" si="31"/>
        <v>3418</v>
      </c>
      <c r="Y111">
        <f t="shared" si="32"/>
        <v>3.0505272155491907</v>
      </c>
      <c r="AA111">
        <f t="shared" si="33"/>
        <v>7.1682189443396577E-2</v>
      </c>
      <c r="AC111" s="33">
        <f t="shared" si="34"/>
        <v>0.83108054418240895</v>
      </c>
      <c r="AD111" s="33">
        <f t="shared" si="35"/>
        <v>-7.2978658447331996E-4</v>
      </c>
      <c r="AE111" s="33">
        <f t="shared" si="28"/>
        <v>-2.3671014717014275E-2</v>
      </c>
      <c r="AF111" s="33">
        <f t="shared" si="36"/>
        <v>2.0505272155491907</v>
      </c>
      <c r="AG111" s="33">
        <f t="shared" si="29"/>
        <v>0.37838075203566546</v>
      </c>
      <c r="AI111">
        <f t="shared" si="30"/>
        <v>2.5268576845996611</v>
      </c>
      <c r="AK111">
        <f t="shared" si="37"/>
        <v>0.67218781235493141</v>
      </c>
    </row>
    <row r="112" spans="1:38">
      <c r="A112">
        <v>2017</v>
      </c>
      <c r="B112" t="s">
        <v>30</v>
      </c>
      <c r="C112" s="1">
        <v>280778</v>
      </c>
      <c r="D112" s="1">
        <v>171090</v>
      </c>
      <c r="E112" s="1">
        <v>66366</v>
      </c>
      <c r="F112" s="1">
        <v>46176</v>
      </c>
      <c r="G112" s="1">
        <v>326954</v>
      </c>
      <c r="H112" s="1">
        <v>180144</v>
      </c>
      <c r="I112" s="1">
        <v>302499</v>
      </c>
      <c r="J112" s="1">
        <v>-136841</v>
      </c>
      <c r="K112" s="1">
        <v>73587</v>
      </c>
      <c r="L112" s="1">
        <v>73223</v>
      </c>
      <c r="M112" s="1">
        <v>36586</v>
      </c>
      <c r="N112" s="1">
        <v>-142572</v>
      </c>
      <c r="P112" s="1">
        <f t="shared" si="26"/>
        <v>146810</v>
      </c>
      <c r="R112">
        <f t="shared" si="27"/>
        <v>-0.47131395475687521</v>
      </c>
      <c r="S112" s="17">
        <v>-99.54</v>
      </c>
      <c r="T112" s="4">
        <v>179360</v>
      </c>
      <c r="U112" s="4">
        <v>-11380</v>
      </c>
      <c r="V112" s="31"/>
      <c r="W112" s="1">
        <f t="shared" si="31"/>
        <v>131409</v>
      </c>
      <c r="Y112">
        <f t="shared" si="32"/>
        <v>2.2270553776990667</v>
      </c>
      <c r="AA112">
        <f t="shared" si="33"/>
        <v>0.11189953326767679</v>
      </c>
      <c r="AC112" s="33">
        <f t="shared" si="34"/>
        <v>0.85876912348526091</v>
      </c>
      <c r="AD112" s="33">
        <f t="shared" si="35"/>
        <v>-0.43606134196247792</v>
      </c>
      <c r="AE112" s="33">
        <f t="shared" si="28"/>
        <v>-3.4806119515283493E-2</v>
      </c>
      <c r="AF112" s="33">
        <f t="shared" si="36"/>
        <v>1.2270553776990669</v>
      </c>
      <c r="AG112" s="33">
        <f t="shared" si="29"/>
        <v>0.54857869914422208</v>
      </c>
      <c r="AI112">
        <f t="shared" si="30"/>
        <v>1.5899888007980707</v>
      </c>
      <c r="AK112">
        <f t="shared" si="37"/>
        <v>0.55097658997901844</v>
      </c>
    </row>
    <row r="113" spans="1:38">
      <c r="A113">
        <v>2018</v>
      </c>
      <c r="B113" t="s">
        <v>30</v>
      </c>
      <c r="C113" s="1">
        <v>229345</v>
      </c>
      <c r="D113" s="1">
        <v>131246</v>
      </c>
      <c r="E113" s="1">
        <v>56101</v>
      </c>
      <c r="F113" s="1">
        <v>41597</v>
      </c>
      <c r="G113" s="1">
        <v>270942</v>
      </c>
      <c r="H113" s="1">
        <v>148121</v>
      </c>
      <c r="I113" s="1">
        <v>300408</v>
      </c>
      <c r="J113" s="1">
        <v>-31116</v>
      </c>
      <c r="K113" s="1">
        <v>59981</v>
      </c>
      <c r="L113" s="1">
        <v>62840</v>
      </c>
      <c r="M113" s="1">
        <v>11340</v>
      </c>
      <c r="N113" s="1">
        <v>-32158</v>
      </c>
      <c r="P113" s="1">
        <f t="shared" si="26"/>
        <v>122821</v>
      </c>
      <c r="R113">
        <f t="shared" si="27"/>
        <v>-0.10704774839551544</v>
      </c>
      <c r="S113" s="23">
        <v>-75.739999999999995</v>
      </c>
      <c r="T113" s="17">
        <v>162590</v>
      </c>
      <c r="U113" s="4">
        <v>-8470</v>
      </c>
      <c r="V113" s="31"/>
      <c r="W113" s="1">
        <f t="shared" si="31"/>
        <v>169162</v>
      </c>
      <c r="Y113">
        <f t="shared" si="32"/>
        <v>2.2059908321866781</v>
      </c>
      <c r="AA113">
        <f t="shared" si="33"/>
        <v>4.1853976127732131E-2</v>
      </c>
      <c r="AC113" s="33">
        <f t="shared" si="34"/>
        <v>0.8464726768090588</v>
      </c>
      <c r="AD113" s="33">
        <f t="shared" si="35"/>
        <v>-0.11868960884617372</v>
      </c>
      <c r="AE113" s="33">
        <f t="shared" si="28"/>
        <v>-3.1261303157133262E-2</v>
      </c>
      <c r="AF113" s="33">
        <f t="shared" si="36"/>
        <v>1.2059908321866781</v>
      </c>
      <c r="AG113" s="33">
        <f t="shared" si="29"/>
        <v>0.60009153250511182</v>
      </c>
      <c r="AI113">
        <f t="shared" si="30"/>
        <v>2.0701254911848062</v>
      </c>
      <c r="AK113">
        <f t="shared" si="37"/>
        <v>0.54668895926065353</v>
      </c>
    </row>
    <row r="114" spans="1:38">
      <c r="A114">
        <v>2019</v>
      </c>
      <c r="B114" t="s">
        <v>30</v>
      </c>
      <c r="C114" s="6">
        <v>74729</v>
      </c>
      <c r="D114" s="6">
        <v>22452</v>
      </c>
      <c r="E114" s="6">
        <v>845</v>
      </c>
      <c r="F114" s="6">
        <v>49976</v>
      </c>
      <c r="G114" s="6">
        <v>124976</v>
      </c>
      <c r="H114" s="6">
        <v>7456</v>
      </c>
      <c r="I114" s="6">
        <v>15</v>
      </c>
      <c r="J114" s="6">
        <v>-69552</v>
      </c>
      <c r="K114" s="6">
        <v>56810</v>
      </c>
      <c r="L114" s="6">
        <v>60439</v>
      </c>
      <c r="M114" s="6">
        <v>9354</v>
      </c>
      <c r="N114" s="6">
        <v>-11366</v>
      </c>
      <c r="P114" s="1">
        <f t="shared" si="26"/>
        <v>117249</v>
      </c>
      <c r="R114">
        <f t="shared" si="27"/>
        <v>-757.73333333333335</v>
      </c>
      <c r="S114" s="23">
        <v>-76.3</v>
      </c>
      <c r="T114" s="27">
        <v>-12000</v>
      </c>
      <c r="U114" s="4">
        <v>-4000</v>
      </c>
      <c r="V114" s="31"/>
      <c r="W114" s="1">
        <f t="shared" si="31"/>
        <v>-22437</v>
      </c>
      <c r="X114">
        <f>SUM(W110:W116)/7</f>
        <v>35562</v>
      </c>
      <c r="Y114">
        <f t="shared" si="32"/>
        <v>1.0659024810446145</v>
      </c>
      <c r="Z114">
        <f>SUM(Y110:Y116)/7</f>
        <v>2.0838674800703245</v>
      </c>
      <c r="AA114">
        <f t="shared" si="33"/>
        <v>7.4846370503136597E-2</v>
      </c>
      <c r="AB114">
        <f>SUM(AA110:AA116)/7</f>
        <v>0.16999991261192085</v>
      </c>
      <c r="AC114" s="33">
        <f t="shared" si="34"/>
        <v>0.597946805786711</v>
      </c>
      <c r="AD114" s="33">
        <f t="shared" si="35"/>
        <v>-9.0945461528613492E-2</v>
      </c>
      <c r="AE114" s="33">
        <f t="shared" si="28"/>
        <v>-3.2006145179874539E-2</v>
      </c>
      <c r="AF114" s="33">
        <f t="shared" si="36"/>
        <v>6.3591160692202067E-2</v>
      </c>
      <c r="AG114" s="33">
        <f t="shared" si="29"/>
        <v>-9.6018435539623609E-2</v>
      </c>
      <c r="AI114">
        <f t="shared" si="30"/>
        <v>0.42672850258610595</v>
      </c>
      <c r="AJ114">
        <f>SUM(AI110:AI116)/7</f>
        <v>2.1850885406817921</v>
      </c>
      <c r="AK114">
        <f t="shared" si="37"/>
        <v>5.9659454615286135E-2</v>
      </c>
      <c r="AL114">
        <f>SUM(AK110:AK116)/7</f>
        <v>0.46584806728132372</v>
      </c>
    </row>
    <row r="115" spans="1:38">
      <c r="A115">
        <v>2020</v>
      </c>
      <c r="B115" t="s">
        <v>30</v>
      </c>
      <c r="C115" s="6">
        <v>84608</v>
      </c>
      <c r="D115" s="6">
        <v>21947</v>
      </c>
      <c r="E115" s="6">
        <v>845</v>
      </c>
      <c r="F115" s="6">
        <v>245851</v>
      </c>
      <c r="G115" s="6">
        <v>330259</v>
      </c>
      <c r="H115" s="6">
        <v>102722</v>
      </c>
      <c r="I115" s="6">
        <v>14</v>
      </c>
      <c r="J115" s="6">
        <v>41870</v>
      </c>
      <c r="K115" s="6">
        <v>132618</v>
      </c>
      <c r="L115" s="6">
        <v>94919</v>
      </c>
      <c r="M115" s="6">
        <v>155944</v>
      </c>
      <c r="N115" s="6">
        <v>137267</v>
      </c>
      <c r="P115" s="1">
        <f t="shared" si="26"/>
        <v>227537</v>
      </c>
      <c r="R115">
        <f t="shared" si="27"/>
        <v>9804.7857142857138</v>
      </c>
      <c r="S115" s="27">
        <v>133.33000000000001</v>
      </c>
      <c r="T115" s="17">
        <v>137260</v>
      </c>
      <c r="U115" s="4">
        <v>163600</v>
      </c>
      <c r="V115" s="31"/>
      <c r="W115" s="1">
        <f t="shared" si="31"/>
        <v>-21933</v>
      </c>
      <c r="Y115">
        <f t="shared" si="32"/>
        <v>1.4514518517867423</v>
      </c>
      <c r="AA115">
        <f t="shared" si="33"/>
        <v>0.47218698052134839</v>
      </c>
      <c r="AC115" s="33">
        <f t="shared" si="34"/>
        <v>0.25618681095746065</v>
      </c>
      <c r="AD115" s="33">
        <f t="shared" si="35"/>
        <v>0.41563439603462737</v>
      </c>
      <c r="AE115" s="33">
        <f t="shared" si="28"/>
        <v>0.49536878631619424</v>
      </c>
      <c r="AF115" s="33">
        <f t="shared" si="36"/>
        <v>0.45145185178674235</v>
      </c>
      <c r="AG115" s="33">
        <f t="shared" si="29"/>
        <v>0.4156132005486603</v>
      </c>
      <c r="AI115">
        <f t="shared" si="30"/>
        <v>3.2105136340615776</v>
      </c>
      <c r="AK115">
        <f t="shared" si="37"/>
        <v>0.31103467278711555</v>
      </c>
    </row>
    <row r="116" spans="1:38">
      <c r="A116">
        <v>2021</v>
      </c>
      <c r="B116" t="s">
        <v>30</v>
      </c>
      <c r="C116" s="6">
        <v>73155</v>
      </c>
      <c r="D116" s="6">
        <v>26961</v>
      </c>
      <c r="E116" s="6">
        <v>845</v>
      </c>
      <c r="F116" s="6">
        <v>73155</v>
      </c>
      <c r="G116" s="6">
        <v>295231</v>
      </c>
      <c r="H116" s="6">
        <v>117918</v>
      </c>
      <c r="I116" s="6">
        <v>19</v>
      </c>
      <c r="J116" s="6">
        <v>121287</v>
      </c>
      <c r="K116" s="6">
        <v>104122</v>
      </c>
      <c r="L116" s="6">
        <v>190468</v>
      </c>
      <c r="M116" s="6">
        <v>92447</v>
      </c>
      <c r="N116" s="6">
        <v>92824</v>
      </c>
      <c r="P116" s="1">
        <f t="shared" si="26"/>
        <v>294590</v>
      </c>
      <c r="R116">
        <f t="shared" si="27"/>
        <v>4885.4736842105267</v>
      </c>
      <c r="S116" s="17">
        <v>51.87</v>
      </c>
      <c r="T116" s="17">
        <v>93000</v>
      </c>
      <c r="U116" s="17">
        <v>98000</v>
      </c>
      <c r="V116" s="31"/>
      <c r="W116" s="1">
        <f t="shared" si="31"/>
        <v>-26942</v>
      </c>
      <c r="Y116">
        <f t="shared" si="32"/>
        <v>1.0021759054957737</v>
      </c>
      <c r="AA116">
        <f t="shared" si="33"/>
        <v>0.3131344608120421</v>
      </c>
      <c r="AC116" s="33">
        <f t="shared" si="34"/>
        <v>0.2477890194457899</v>
      </c>
      <c r="AD116" s="33">
        <f t="shared" si="35"/>
        <v>0.31441142698429364</v>
      </c>
      <c r="AE116" s="33">
        <f t="shared" si="28"/>
        <v>0.33194346122189067</v>
      </c>
      <c r="AF116" s="33">
        <f t="shared" si="36"/>
        <v>0.40027835296513797</v>
      </c>
      <c r="AG116" s="33">
        <f t="shared" si="29"/>
        <v>0.31500757034322274</v>
      </c>
      <c r="AI116">
        <f t="shared" si="30"/>
        <v>2.3881108252675038</v>
      </c>
      <c r="AK116">
        <f t="shared" si="37"/>
        <v>0.39940927612615207</v>
      </c>
    </row>
    <row r="117" spans="1:38">
      <c r="A117">
        <v>2015</v>
      </c>
      <c r="B117" t="s">
        <v>31</v>
      </c>
      <c r="C117" s="6">
        <v>18872000</v>
      </c>
      <c r="D117" s="6">
        <v>504000</v>
      </c>
      <c r="E117" s="6">
        <v>15993000</v>
      </c>
      <c r="F117" s="6">
        <v>2767000</v>
      </c>
      <c r="G117" s="6">
        <v>21639000</v>
      </c>
      <c r="H117" s="6">
        <v>16734000</v>
      </c>
      <c r="I117" s="6">
        <v>9559000</v>
      </c>
      <c r="J117" s="6">
        <v>-469000</v>
      </c>
      <c r="K117" s="6">
        <v>16734000</v>
      </c>
      <c r="L117" s="6">
        <v>2790000</v>
      </c>
      <c r="M117" s="6">
        <v>1139000</v>
      </c>
      <c r="N117" s="6">
        <v>-466000</v>
      </c>
      <c r="P117" s="1">
        <f t="shared" si="26"/>
        <v>19524000</v>
      </c>
      <c r="R117">
        <f t="shared" si="27"/>
        <v>-4.874986923318339E-2</v>
      </c>
      <c r="S117" s="23">
        <v>-4.3099999999999996</v>
      </c>
      <c r="T117" s="4">
        <v>39737000</v>
      </c>
      <c r="U117" s="4">
        <v>3579000</v>
      </c>
      <c r="V117" s="31"/>
      <c r="W117" s="1">
        <f t="shared" si="31"/>
        <v>9055000</v>
      </c>
      <c r="Y117">
        <f t="shared" si="32"/>
        <v>1.1083282114320836</v>
      </c>
      <c r="AA117">
        <f t="shared" si="33"/>
        <v>5.2636443458570173E-2</v>
      </c>
      <c r="AC117" s="33">
        <f t="shared" si="34"/>
        <v>0.87212902629511535</v>
      </c>
      <c r="AD117" s="33">
        <f t="shared" si="35"/>
        <v>-2.1535191090161283E-2</v>
      </c>
      <c r="AE117" s="33">
        <f t="shared" si="28"/>
        <v>0.16539581311520865</v>
      </c>
      <c r="AF117" s="33">
        <f t="shared" si="36"/>
        <v>0.85709895513214507</v>
      </c>
      <c r="AG117" s="33">
        <f t="shared" si="29"/>
        <v>1.8363602754286243</v>
      </c>
      <c r="AI117">
        <f t="shared" si="30"/>
        <v>3.9128313958160126</v>
      </c>
      <c r="AK117">
        <f t="shared" si="37"/>
        <v>0.77332593927630666</v>
      </c>
    </row>
    <row r="118" spans="1:38">
      <c r="A118">
        <v>2016</v>
      </c>
      <c r="B118" t="s">
        <v>31</v>
      </c>
      <c r="C118" s="6">
        <v>19220000</v>
      </c>
      <c r="D118" s="6">
        <v>437000</v>
      </c>
      <c r="E118" s="6">
        <v>16589000</v>
      </c>
      <c r="F118" s="6">
        <v>4524000</v>
      </c>
      <c r="G118" s="6">
        <v>23744000</v>
      </c>
      <c r="H118" s="6">
        <v>19917000</v>
      </c>
      <c r="I118" s="6">
        <v>8657000</v>
      </c>
      <c r="J118" s="6">
        <v>3432000</v>
      </c>
      <c r="K118" s="6">
        <v>19917000</v>
      </c>
      <c r="L118" s="6">
        <v>2574000</v>
      </c>
      <c r="M118" s="6">
        <v>3026000</v>
      </c>
      <c r="N118" s="6">
        <v>3433000</v>
      </c>
      <c r="P118" s="1">
        <f t="shared" si="26"/>
        <v>22491000</v>
      </c>
      <c r="R118">
        <f t="shared" si="27"/>
        <v>0.39655769897193022</v>
      </c>
      <c r="S118" s="23">
        <v>4.66</v>
      </c>
      <c r="T118" s="30">
        <v>34689000</v>
      </c>
      <c r="U118" s="4">
        <v>3760000</v>
      </c>
      <c r="V118" s="31"/>
      <c r="W118" s="1">
        <f t="shared" si="31"/>
        <v>8220000</v>
      </c>
      <c r="Y118">
        <f t="shared" si="32"/>
        <v>1.0557111733582323</v>
      </c>
      <c r="AA118">
        <f t="shared" si="33"/>
        <v>0.12744272237196766</v>
      </c>
      <c r="AC118" s="33">
        <f t="shared" si="34"/>
        <v>0.80946765498652296</v>
      </c>
      <c r="AD118" s="33">
        <f t="shared" si="35"/>
        <v>0.14458389487870621</v>
      </c>
      <c r="AE118" s="33">
        <f t="shared" si="28"/>
        <v>0.15835579514824799</v>
      </c>
      <c r="AF118" s="33">
        <f t="shared" si="36"/>
        <v>0.88555422168867548</v>
      </c>
      <c r="AG118" s="33">
        <f t="shared" si="29"/>
        <v>1.4609585579514826</v>
      </c>
      <c r="AI118">
        <f t="shared" si="30"/>
        <v>3.6886438537679225</v>
      </c>
      <c r="AK118">
        <f t="shared" si="37"/>
        <v>0.83882243935309975</v>
      </c>
    </row>
    <row r="119" spans="1:38">
      <c r="A119">
        <v>2017</v>
      </c>
      <c r="B119" t="s">
        <v>31</v>
      </c>
      <c r="C119" s="6">
        <v>17820000</v>
      </c>
      <c r="D119" s="6">
        <v>437000</v>
      </c>
      <c r="E119" s="6">
        <v>15405000</v>
      </c>
      <c r="F119" s="6">
        <v>4792000</v>
      </c>
      <c r="G119" s="6">
        <v>22612000</v>
      </c>
      <c r="H119" s="6">
        <v>18722000</v>
      </c>
      <c r="I119" s="6">
        <v>11741000</v>
      </c>
      <c r="J119" s="6">
        <v>-821000</v>
      </c>
      <c r="K119" s="6">
        <v>2393000</v>
      </c>
      <c r="L119" s="6">
        <v>1497000</v>
      </c>
      <c r="M119" s="6">
        <v>854000</v>
      </c>
      <c r="N119" s="6">
        <v>-820000</v>
      </c>
      <c r="P119" s="1">
        <f t="shared" si="26"/>
        <v>3890000</v>
      </c>
      <c r="R119">
        <f t="shared" si="27"/>
        <v>-6.9840729069074181E-2</v>
      </c>
      <c r="S119" s="23">
        <v>7.12</v>
      </c>
      <c r="T119" s="4">
        <v>41668000</v>
      </c>
      <c r="U119" s="24">
        <v>5245000</v>
      </c>
      <c r="V119" s="31"/>
      <c r="W119" s="1">
        <f t="shared" si="31"/>
        <v>11304000</v>
      </c>
      <c r="Y119">
        <f t="shared" si="32"/>
        <v>5.8128534704370178</v>
      </c>
      <c r="AA119">
        <f t="shared" si="33"/>
        <v>3.7767557049354326E-2</v>
      </c>
      <c r="AC119" s="33">
        <f t="shared" si="34"/>
        <v>0.78807712718910317</v>
      </c>
      <c r="AD119" s="33">
        <f t="shared" si="35"/>
        <v>-3.6263930656288697E-2</v>
      </c>
      <c r="AE119" s="33">
        <f t="shared" si="28"/>
        <v>0.23195648328321244</v>
      </c>
      <c r="AF119" s="33">
        <f t="shared" si="36"/>
        <v>4.8128534704370178</v>
      </c>
      <c r="AG119" s="33">
        <f t="shared" si="29"/>
        <v>1.8427383690076067</v>
      </c>
      <c r="AI119">
        <f t="shared" si="30"/>
        <v>6.390829895812538</v>
      </c>
      <c r="AK119">
        <f t="shared" si="37"/>
        <v>0.82796745091102064</v>
      </c>
    </row>
    <row r="120" spans="1:38">
      <c r="A120">
        <v>2018</v>
      </c>
      <c r="B120" t="s">
        <v>31</v>
      </c>
      <c r="C120" s="6">
        <v>28140000</v>
      </c>
      <c r="D120" s="6">
        <v>421000</v>
      </c>
      <c r="E120" s="6">
        <v>25972000</v>
      </c>
      <c r="F120" s="6">
        <v>2860000</v>
      </c>
      <c r="G120" s="6">
        <v>31000000</v>
      </c>
      <c r="H120" s="6">
        <v>19361000</v>
      </c>
      <c r="I120" s="6">
        <v>9524000</v>
      </c>
      <c r="J120" s="6">
        <v>2369000</v>
      </c>
      <c r="K120" s="6">
        <v>9054000</v>
      </c>
      <c r="L120" s="6">
        <v>2585000</v>
      </c>
      <c r="M120" s="6">
        <v>1355000</v>
      </c>
      <c r="N120" s="6">
        <v>2370000</v>
      </c>
      <c r="P120" s="1">
        <f t="shared" si="26"/>
        <v>11639000</v>
      </c>
      <c r="R120">
        <f t="shared" si="27"/>
        <v>0.24884502309953802</v>
      </c>
      <c r="S120" s="23">
        <v>6.3</v>
      </c>
      <c r="T120" s="4">
        <v>49873000</v>
      </c>
      <c r="U120" s="4">
        <v>5596000</v>
      </c>
      <c r="V120" s="31"/>
      <c r="W120" s="1">
        <f t="shared" si="31"/>
        <v>9103000</v>
      </c>
      <c r="X120">
        <f>SUM(W117:W123)/7</f>
        <v>637571.42857142852</v>
      </c>
      <c r="Y120">
        <f t="shared" si="32"/>
        <v>2.6634590600567059</v>
      </c>
      <c r="Z120">
        <f>SUM(Y117:Y123)/7</f>
        <v>2.2880097874981771</v>
      </c>
      <c r="AA120">
        <f t="shared" si="33"/>
        <v>4.3709677419354838E-2</v>
      </c>
      <c r="AB120">
        <f>SUM(AA117:AA123)/7</f>
        <v>8.589376843372247E-2</v>
      </c>
      <c r="AC120" s="33">
        <f t="shared" si="34"/>
        <v>0.90774193548387094</v>
      </c>
      <c r="AD120" s="33">
        <f t="shared" si="35"/>
        <v>7.6451612903225802E-2</v>
      </c>
      <c r="AE120" s="33">
        <f t="shared" si="28"/>
        <v>0.18051612903225805</v>
      </c>
      <c r="AF120" s="33">
        <f t="shared" si="36"/>
        <v>1.6634590600567059</v>
      </c>
      <c r="AG120" s="33">
        <f t="shared" si="29"/>
        <v>1.6088064516129033</v>
      </c>
      <c r="AI120">
        <f t="shared" si="30"/>
        <v>4.3989076940985399</v>
      </c>
      <c r="AJ120">
        <f>SUM(AI117:AI123)/7</f>
        <v>3.7840560844697584</v>
      </c>
      <c r="AK120">
        <f t="shared" si="37"/>
        <v>0.62454838709677418</v>
      </c>
      <c r="AL120">
        <f>SUM(AK117:AK123)/7</f>
        <v>0.62593019014517304</v>
      </c>
    </row>
    <row r="121" spans="1:38">
      <c r="A121">
        <v>2019</v>
      </c>
      <c r="B121" t="s">
        <v>31</v>
      </c>
      <c r="C121" s="6">
        <v>20070000</v>
      </c>
      <c r="D121" s="6">
        <v>405000</v>
      </c>
      <c r="E121" s="6">
        <v>17760000</v>
      </c>
      <c r="F121" s="6">
        <v>6616000</v>
      </c>
      <c r="G121" s="6">
        <v>26686000</v>
      </c>
      <c r="H121" s="6">
        <v>13211000</v>
      </c>
      <c r="I121" s="6">
        <v>10635000</v>
      </c>
      <c r="J121" s="6">
        <v>-3996000</v>
      </c>
      <c r="K121" s="6">
        <v>7932000</v>
      </c>
      <c r="L121" s="6">
        <v>5543000</v>
      </c>
      <c r="M121" s="6">
        <v>6090000</v>
      </c>
      <c r="N121" s="6">
        <v>-3998000</v>
      </c>
      <c r="P121" s="1">
        <f t="shared" si="26"/>
        <v>13475000</v>
      </c>
      <c r="R121">
        <f t="shared" si="27"/>
        <v>-0.37592853784673247</v>
      </c>
      <c r="S121" s="23">
        <v>-15.31</v>
      </c>
      <c r="T121" s="4">
        <v>49328000</v>
      </c>
      <c r="U121" s="4">
        <v>4358000</v>
      </c>
      <c r="V121" s="31"/>
      <c r="W121" s="1">
        <f t="shared" si="31"/>
        <v>10230000</v>
      </c>
      <c r="Y121">
        <f t="shared" si="32"/>
        <v>1.9804081632653061</v>
      </c>
      <c r="AA121">
        <f t="shared" si="33"/>
        <v>0.22820954807764371</v>
      </c>
      <c r="AC121" s="33">
        <f t="shared" si="34"/>
        <v>0.75207974218691453</v>
      </c>
      <c r="AD121" s="33">
        <f t="shared" si="35"/>
        <v>-0.14981638312223639</v>
      </c>
      <c r="AE121" s="33">
        <f t="shared" si="28"/>
        <v>0.16330660271303304</v>
      </c>
      <c r="AF121" s="33">
        <f t="shared" si="36"/>
        <v>0.98040816326530611</v>
      </c>
      <c r="AG121" s="33">
        <f t="shared" si="29"/>
        <v>1.8484598665967173</v>
      </c>
      <c r="AI121">
        <f t="shared" si="30"/>
        <v>3.6683693077620765</v>
      </c>
      <c r="AK121">
        <f t="shared" si="37"/>
        <v>0.49505358615004125</v>
      </c>
    </row>
    <row r="122" spans="1:38">
      <c r="A122">
        <v>2020</v>
      </c>
      <c r="B122" t="s">
        <v>31</v>
      </c>
      <c r="C122" s="6">
        <v>35718000</v>
      </c>
      <c r="D122" s="6">
        <v>20927000</v>
      </c>
      <c r="E122" s="6">
        <v>5897000</v>
      </c>
      <c r="F122" s="6">
        <v>13584000</v>
      </c>
      <c r="G122" s="6">
        <v>49302000</v>
      </c>
      <c r="H122" s="6">
        <v>20539000</v>
      </c>
      <c r="I122" s="6">
        <v>-890000</v>
      </c>
      <c r="J122" s="6">
        <v>-3304000</v>
      </c>
      <c r="K122" s="7">
        <v>18244000</v>
      </c>
      <c r="L122" s="6">
        <v>10519000</v>
      </c>
      <c r="M122" s="6">
        <v>2204000</v>
      </c>
      <c r="N122" s="6">
        <v>-4826000</v>
      </c>
      <c r="O122" s="5"/>
      <c r="P122" s="1">
        <f t="shared" si="26"/>
        <v>28763000</v>
      </c>
      <c r="R122">
        <f t="shared" si="27"/>
        <v>5.4224719101123595</v>
      </c>
      <c r="S122" s="23">
        <v>-16.36</v>
      </c>
      <c r="T122" s="4">
        <v>33282000</v>
      </c>
      <c r="U122" s="4">
        <v>1710000</v>
      </c>
      <c r="V122" s="31"/>
      <c r="W122" s="1">
        <f t="shared" si="31"/>
        <v>-21817000</v>
      </c>
      <c r="Y122">
        <f t="shared" si="32"/>
        <v>1.7140771129576191</v>
      </c>
      <c r="AA122">
        <f t="shared" si="33"/>
        <v>4.4704068800454341E-2</v>
      </c>
      <c r="AC122" s="33">
        <f t="shared" si="34"/>
        <v>0.72447365218449555</v>
      </c>
      <c r="AD122" s="33">
        <f t="shared" si="35"/>
        <v>-9.7886495476856919E-2</v>
      </c>
      <c r="AE122" s="33">
        <f t="shared" si="28"/>
        <v>3.4684191310697332E-2</v>
      </c>
      <c r="AF122" s="33">
        <f t="shared" si="36"/>
        <v>0.71407711295761911</v>
      </c>
      <c r="AG122" s="33">
        <f t="shared" si="29"/>
        <v>0.67506389193136185</v>
      </c>
      <c r="AI122">
        <f t="shared" si="30"/>
        <v>1.9502952799850295</v>
      </c>
      <c r="AK122">
        <f t="shared" si="37"/>
        <v>0.41659567563182021</v>
      </c>
    </row>
    <row r="123" spans="1:38">
      <c r="A123">
        <v>2021</v>
      </c>
      <c r="B123" t="s">
        <v>31</v>
      </c>
      <c r="C123" s="6">
        <v>33812000</v>
      </c>
      <c r="D123" s="6">
        <v>21726000</v>
      </c>
      <c r="E123" s="6">
        <v>5227000</v>
      </c>
      <c r="F123" s="6">
        <v>22442000</v>
      </c>
      <c r="G123" s="6">
        <v>56254000</v>
      </c>
      <c r="H123" s="6">
        <v>22794000</v>
      </c>
      <c r="I123" s="6">
        <v>94000</v>
      </c>
      <c r="J123" s="6">
        <v>4329000</v>
      </c>
      <c r="K123" s="6">
        <v>16142000</v>
      </c>
      <c r="L123" s="6">
        <v>17318000</v>
      </c>
      <c r="M123" s="6">
        <v>3757000</v>
      </c>
      <c r="N123" s="6">
        <v>3534000</v>
      </c>
      <c r="O123" s="5"/>
      <c r="P123" s="1">
        <f t="shared" si="26"/>
        <v>33460000</v>
      </c>
      <c r="R123">
        <f t="shared" si="27"/>
        <v>37.595744680851062</v>
      </c>
      <c r="S123" s="23">
        <v>11.15</v>
      </c>
      <c r="T123" s="25">
        <v>49745000</v>
      </c>
      <c r="U123" s="4">
        <v>6414000</v>
      </c>
      <c r="V123" s="31"/>
      <c r="W123" s="1">
        <f t="shared" si="31"/>
        <v>-21632000</v>
      </c>
      <c r="Y123">
        <f t="shared" si="32"/>
        <v>1.6812313209802749</v>
      </c>
      <c r="AA123">
        <f t="shared" si="33"/>
        <v>6.678636185871227E-2</v>
      </c>
      <c r="AC123" s="33">
        <f t="shared" si="34"/>
        <v>0.60105948021474032</v>
      </c>
      <c r="AD123" s="33">
        <f t="shared" si="35"/>
        <v>6.2822199310271276E-2</v>
      </c>
      <c r="AE123" s="33">
        <f t="shared" si="28"/>
        <v>0.11401855868027162</v>
      </c>
      <c r="AF123" s="33">
        <f t="shared" si="36"/>
        <v>0.68123132098027495</v>
      </c>
      <c r="AG123" s="33">
        <f t="shared" si="29"/>
        <v>0.88429267252106514</v>
      </c>
      <c r="AI123">
        <f t="shared" si="30"/>
        <v>2.4785151640461942</v>
      </c>
      <c r="AK123">
        <f t="shared" si="37"/>
        <v>0.40519785259714863</v>
      </c>
    </row>
    <row r="124" spans="1:38">
      <c r="A124">
        <v>2015</v>
      </c>
      <c r="B124" t="s">
        <v>32</v>
      </c>
      <c r="C124" s="1">
        <v>75626</v>
      </c>
      <c r="D124" s="1">
        <v>43730</v>
      </c>
      <c r="E124" s="1">
        <v>10492</v>
      </c>
      <c r="F124" s="1">
        <v>152374</v>
      </c>
      <c r="G124" s="1">
        <v>228000</v>
      </c>
      <c r="H124" s="1">
        <v>123929</v>
      </c>
      <c r="I124" s="1">
        <v>6959</v>
      </c>
      <c r="J124" s="1">
        <v>17509</v>
      </c>
      <c r="K124" s="1">
        <v>34988</v>
      </c>
      <c r="L124" s="1">
        <v>69083</v>
      </c>
      <c r="M124" s="1">
        <v>3572</v>
      </c>
      <c r="N124" s="1">
        <v>17258</v>
      </c>
      <c r="O124" s="5"/>
      <c r="P124" s="1">
        <f t="shared" si="26"/>
        <v>104071</v>
      </c>
      <c r="R124">
        <f t="shared" si="27"/>
        <v>2.4799540163816642</v>
      </c>
      <c r="S124" s="23">
        <v>12.02</v>
      </c>
      <c r="T124" s="4">
        <v>246010</v>
      </c>
      <c r="U124" s="4">
        <v>30800</v>
      </c>
      <c r="V124" s="31"/>
      <c r="W124" s="1">
        <f t="shared" si="31"/>
        <v>-36771</v>
      </c>
      <c r="Y124">
        <f t="shared" si="32"/>
        <v>2.1908120417791701</v>
      </c>
      <c r="AA124">
        <f t="shared" si="33"/>
        <v>1.5666666666666666E-2</v>
      </c>
      <c r="AC124" s="33">
        <f t="shared" si="34"/>
        <v>0.33169298245614037</v>
      </c>
      <c r="AD124" s="33">
        <f t="shared" si="35"/>
        <v>7.5692982456140354E-2</v>
      </c>
      <c r="AE124" s="33">
        <f t="shared" si="28"/>
        <v>0.13508771929824562</v>
      </c>
      <c r="AF124" s="33">
        <f t="shared" si="36"/>
        <v>1.1908120417791699</v>
      </c>
      <c r="AG124" s="33">
        <f t="shared" si="29"/>
        <v>1.0789912280701754</v>
      </c>
      <c r="AI124">
        <f t="shared" si="30"/>
        <v>2.743269681207853</v>
      </c>
      <c r="AK124">
        <f t="shared" si="37"/>
        <v>0.54354824561403514</v>
      </c>
    </row>
    <row r="125" spans="1:38">
      <c r="A125">
        <v>2016</v>
      </c>
      <c r="B125" t="s">
        <v>32</v>
      </c>
      <c r="C125" s="1">
        <v>82085</v>
      </c>
      <c r="D125" s="1">
        <v>41171</v>
      </c>
      <c r="E125" s="1">
        <v>13217</v>
      </c>
      <c r="F125" s="1">
        <v>203370</v>
      </c>
      <c r="G125" s="1">
        <v>285455</v>
      </c>
      <c r="H125" s="1">
        <v>147658</v>
      </c>
      <c r="I125" s="1">
        <v>6959</v>
      </c>
      <c r="J125" s="1">
        <v>31842</v>
      </c>
      <c r="K125" s="1">
        <v>24336</v>
      </c>
      <c r="L125" s="1">
        <v>113461</v>
      </c>
      <c r="M125" s="1">
        <v>17265</v>
      </c>
      <c r="N125" s="1">
        <v>31337</v>
      </c>
      <c r="O125" s="5"/>
      <c r="P125" s="1">
        <f t="shared" si="26"/>
        <v>137797</v>
      </c>
      <c r="R125">
        <f t="shared" si="27"/>
        <v>4.5030895243569482</v>
      </c>
      <c r="S125" s="23">
        <v>14.22</v>
      </c>
      <c r="T125" s="4">
        <v>265170</v>
      </c>
      <c r="U125" s="17">
        <v>33760</v>
      </c>
      <c r="V125" s="31"/>
      <c r="W125" s="1">
        <f t="shared" si="31"/>
        <v>-34212</v>
      </c>
      <c r="Y125">
        <f t="shared" si="32"/>
        <v>2.0715617901695973</v>
      </c>
      <c r="AA125">
        <f t="shared" si="33"/>
        <v>6.048238776689846E-2</v>
      </c>
      <c r="AC125" s="33">
        <f t="shared" si="34"/>
        <v>0.28755845930181639</v>
      </c>
      <c r="AD125" s="33">
        <f t="shared" si="35"/>
        <v>0.10977912455553415</v>
      </c>
      <c r="AE125" s="33">
        <f t="shared" si="28"/>
        <v>0.11826732759979681</v>
      </c>
      <c r="AF125" s="33">
        <f t="shared" si="36"/>
        <v>1.0715617901695973</v>
      </c>
      <c r="AG125" s="33">
        <f t="shared" si="29"/>
        <v>0.92893801124520503</v>
      </c>
      <c r="AI125">
        <f t="shared" si="30"/>
        <v>2.4609181919662202</v>
      </c>
      <c r="AK125">
        <f t="shared" si="37"/>
        <v>0.51727242472543833</v>
      </c>
    </row>
    <row r="126" spans="1:38">
      <c r="A126">
        <v>2017</v>
      </c>
      <c r="B126" t="s">
        <v>32</v>
      </c>
      <c r="C126" s="1">
        <v>88352</v>
      </c>
      <c r="D126" s="1">
        <v>42957</v>
      </c>
      <c r="E126" s="1">
        <v>10725</v>
      </c>
      <c r="F126" s="1">
        <v>170772</v>
      </c>
      <c r="G126" s="1">
        <v>259124</v>
      </c>
      <c r="H126" s="1">
        <v>155187</v>
      </c>
      <c r="I126" s="1">
        <v>6959</v>
      </c>
      <c r="J126" s="1">
        <v>18673</v>
      </c>
      <c r="K126" s="1">
        <v>29947</v>
      </c>
      <c r="L126" s="1">
        <v>73990</v>
      </c>
      <c r="M126" s="1">
        <v>3235</v>
      </c>
      <c r="N126" s="1">
        <v>18259</v>
      </c>
      <c r="O126" s="5"/>
      <c r="P126" s="1">
        <f t="shared" si="26"/>
        <v>103937</v>
      </c>
      <c r="R126">
        <f t="shared" si="27"/>
        <v>2.6237965224888633</v>
      </c>
      <c r="S126" s="23">
        <v>8.99</v>
      </c>
      <c r="T126" s="17">
        <v>275650</v>
      </c>
      <c r="U126" s="4">
        <v>28720</v>
      </c>
      <c r="V126" s="31"/>
      <c r="W126" s="1">
        <f t="shared" si="31"/>
        <v>-35998</v>
      </c>
      <c r="Y126">
        <f t="shared" si="32"/>
        <v>2.4930871585672092</v>
      </c>
      <c r="AA126">
        <f t="shared" si="33"/>
        <v>1.2484370417251972E-2</v>
      </c>
      <c r="AC126" s="33">
        <f t="shared" si="34"/>
        <v>0.34096417159352277</v>
      </c>
      <c r="AD126" s="33">
        <f t="shared" si="35"/>
        <v>7.046433367808462E-2</v>
      </c>
      <c r="AE126" s="33">
        <f t="shared" si="28"/>
        <v>0.11083496704280577</v>
      </c>
      <c r="AF126" s="33">
        <f t="shared" si="36"/>
        <v>1.493087158567209</v>
      </c>
      <c r="AG126" s="33">
        <f t="shared" si="29"/>
        <v>1.0637764159244223</v>
      </c>
      <c r="AI126">
        <f t="shared" si="30"/>
        <v>2.8331911753675527</v>
      </c>
      <c r="AK126">
        <f t="shared" si="37"/>
        <v>0.59889087849832512</v>
      </c>
    </row>
    <row r="127" spans="1:38">
      <c r="A127">
        <v>2018</v>
      </c>
      <c r="B127" t="s">
        <v>32</v>
      </c>
      <c r="C127" s="1">
        <v>99549</v>
      </c>
      <c r="D127" s="1">
        <v>41284</v>
      </c>
      <c r="E127" s="1">
        <v>14379</v>
      </c>
      <c r="F127" s="1">
        <v>314411</v>
      </c>
      <c r="G127" s="1">
        <v>413960</v>
      </c>
      <c r="H127" s="1">
        <v>248421</v>
      </c>
      <c r="I127" s="1">
        <v>6959</v>
      </c>
      <c r="J127" s="1">
        <v>15581</v>
      </c>
      <c r="K127" s="1">
        <v>24440</v>
      </c>
      <c r="L127" s="1">
        <v>141099</v>
      </c>
      <c r="M127" s="1">
        <v>-1072</v>
      </c>
      <c r="N127" s="1">
        <v>15219</v>
      </c>
      <c r="O127" s="5"/>
      <c r="P127" s="1">
        <f t="shared" si="26"/>
        <v>165539</v>
      </c>
      <c r="R127">
        <f t="shared" si="27"/>
        <v>2.186952148297169</v>
      </c>
      <c r="S127" s="23">
        <v>6.22</v>
      </c>
      <c r="T127" s="17">
        <v>303200</v>
      </c>
      <c r="U127" s="4">
        <v>27920</v>
      </c>
      <c r="V127" s="31"/>
      <c r="W127" s="1">
        <f t="shared" si="31"/>
        <v>-34325</v>
      </c>
      <c r="X127">
        <f>SUM(W124:W130)/7</f>
        <v>-58173.714285714283</v>
      </c>
      <c r="Y127">
        <f t="shared" si="32"/>
        <v>2.5006795981611583</v>
      </c>
      <c r="Z127">
        <f>SUM(Y124:Y130)/7</f>
        <v>2.4813483130720511</v>
      </c>
      <c r="AA127">
        <f t="shared" si="33"/>
        <v>-2.5896221857184269E-3</v>
      </c>
      <c r="AB127">
        <f>SUM(AA124:AA130)/7</f>
        <v>6.2419533235213251E-2</v>
      </c>
      <c r="AC127" s="33">
        <f t="shared" si="34"/>
        <v>0.24047975649821238</v>
      </c>
      <c r="AD127" s="33">
        <f t="shared" si="35"/>
        <v>3.6764421683254424E-2</v>
      </c>
      <c r="AE127" s="33">
        <f t="shared" si="28"/>
        <v>6.744613006087545E-2</v>
      </c>
      <c r="AF127" s="33">
        <f t="shared" si="36"/>
        <v>1.5006795981611585</v>
      </c>
      <c r="AG127" s="33">
        <f t="shared" si="29"/>
        <v>0.73243791670692826</v>
      </c>
      <c r="AI127">
        <f t="shared" si="30"/>
        <v>2.1954638029589231</v>
      </c>
      <c r="AJ127">
        <f>SUM(AI124:AI130)/7</f>
        <v>2.4721728876975351</v>
      </c>
      <c r="AK127">
        <f t="shared" si="37"/>
        <v>0.60010870615518408</v>
      </c>
      <c r="AL127">
        <f>SUM(AK124:AK130)/7</f>
        <v>0.59230626644061546</v>
      </c>
    </row>
    <row r="128" spans="1:38">
      <c r="A128">
        <v>2019</v>
      </c>
      <c r="B128" t="s">
        <v>32</v>
      </c>
      <c r="C128" s="1">
        <v>138744</v>
      </c>
      <c r="D128" s="1">
        <v>46742</v>
      </c>
      <c r="E128" s="1">
        <v>42826</v>
      </c>
      <c r="F128" s="1">
        <v>276732</v>
      </c>
      <c r="G128" s="1">
        <v>415476</v>
      </c>
      <c r="H128" s="1">
        <v>269329</v>
      </c>
      <c r="I128" s="1">
        <v>7032</v>
      </c>
      <c r="J128" s="1">
        <v>25553</v>
      </c>
      <c r="K128" s="1">
        <v>62803</v>
      </c>
      <c r="L128" s="1">
        <v>83344</v>
      </c>
      <c r="M128" s="1">
        <v>9087</v>
      </c>
      <c r="N128" s="1">
        <v>25175</v>
      </c>
      <c r="P128" s="1">
        <f t="shared" si="26"/>
        <v>146147</v>
      </c>
      <c r="R128">
        <f t="shared" si="27"/>
        <v>3.5800625711035265</v>
      </c>
      <c r="S128" s="23">
        <v>12.18</v>
      </c>
      <c r="T128" s="17">
        <v>39270</v>
      </c>
      <c r="U128" s="17">
        <v>61000</v>
      </c>
      <c r="V128" s="31"/>
      <c r="W128" s="1">
        <f t="shared" si="31"/>
        <v>-39710</v>
      </c>
      <c r="Y128">
        <f t="shared" si="32"/>
        <v>2.8428636920361008</v>
      </c>
      <c r="AA128">
        <f t="shared" si="33"/>
        <v>2.1871299425237557E-2</v>
      </c>
      <c r="AC128" s="33">
        <f t="shared" si="34"/>
        <v>0.33393986656268954</v>
      </c>
      <c r="AD128" s="33">
        <f t="shared" si="35"/>
        <v>6.0593150988264066E-2</v>
      </c>
      <c r="AE128" s="33">
        <f t="shared" si="28"/>
        <v>0.14681955155051074</v>
      </c>
      <c r="AF128" s="33">
        <f t="shared" si="36"/>
        <v>1.8428636920361006</v>
      </c>
      <c r="AG128" s="33">
        <f t="shared" si="29"/>
        <v>9.4518094908009123E-2</v>
      </c>
      <c r="AI128">
        <f t="shared" si="30"/>
        <v>2.1702990815051519</v>
      </c>
      <c r="AK128">
        <f t="shared" si="37"/>
        <v>0.64824201638602474</v>
      </c>
    </row>
    <row r="129" spans="1:38">
      <c r="A129">
        <v>2020</v>
      </c>
      <c r="B129" t="s">
        <v>32</v>
      </c>
      <c r="C129" s="1">
        <v>141497</v>
      </c>
      <c r="D129" s="1">
        <v>52130</v>
      </c>
      <c r="E129" s="1">
        <v>45484</v>
      </c>
      <c r="F129" s="1">
        <v>414030</v>
      </c>
      <c r="G129" s="1">
        <v>555527</v>
      </c>
      <c r="H129" s="1">
        <v>330686</v>
      </c>
      <c r="I129" s="1">
        <v>7032</v>
      </c>
      <c r="J129" s="1">
        <v>71137</v>
      </c>
      <c r="K129" s="1">
        <v>64135</v>
      </c>
      <c r="L129" s="1">
        <v>160706</v>
      </c>
      <c r="M129" s="1">
        <v>45246</v>
      </c>
      <c r="N129" s="1">
        <v>70793</v>
      </c>
      <c r="P129" s="1">
        <f t="shared" si="26"/>
        <v>224841</v>
      </c>
      <c r="R129">
        <f t="shared" si="27"/>
        <v>10.067263936291241</v>
      </c>
      <c r="S129" s="27">
        <v>16.3</v>
      </c>
      <c r="T129" s="17">
        <v>61000</v>
      </c>
      <c r="U129" s="17">
        <v>94210</v>
      </c>
      <c r="V129" s="31"/>
      <c r="W129" s="1">
        <f t="shared" si="31"/>
        <v>-45098</v>
      </c>
      <c r="Y129">
        <f t="shared" si="32"/>
        <v>2.4707548890104563</v>
      </c>
      <c r="AA129">
        <f t="shared" si="33"/>
        <v>8.1446986375099686E-2</v>
      </c>
      <c r="AC129" s="33">
        <f t="shared" si="34"/>
        <v>0.25470769197536752</v>
      </c>
      <c r="AD129" s="33">
        <f t="shared" si="35"/>
        <v>0.12743395010503539</v>
      </c>
      <c r="AE129" s="33">
        <f t="shared" si="28"/>
        <v>0.16958671675724132</v>
      </c>
      <c r="AF129" s="33">
        <f t="shared" si="36"/>
        <v>1.4707548890104563</v>
      </c>
      <c r="AG129" s="33">
        <f t="shared" si="29"/>
        <v>0.10980564401010212</v>
      </c>
      <c r="AI129">
        <f t="shared" si="30"/>
        <v>2.0359515032327629</v>
      </c>
      <c r="AK129">
        <f t="shared" si="37"/>
        <v>0.59526539664138733</v>
      </c>
    </row>
    <row r="130" spans="1:38">
      <c r="A130">
        <v>2021</v>
      </c>
      <c r="B130" t="s">
        <v>32</v>
      </c>
      <c r="C130" s="2">
        <v>226314</v>
      </c>
      <c r="D130" s="3">
        <v>181775</v>
      </c>
      <c r="E130" s="2">
        <v>1994</v>
      </c>
      <c r="F130" s="2">
        <v>506362</v>
      </c>
      <c r="G130" s="3">
        <v>732676</v>
      </c>
      <c r="H130" s="2">
        <v>470976</v>
      </c>
      <c r="I130" s="8">
        <v>673</v>
      </c>
      <c r="J130" s="2">
        <v>153077</v>
      </c>
      <c r="K130" s="2">
        <v>71312</v>
      </c>
      <c r="L130" s="3">
        <v>190388</v>
      </c>
      <c r="M130" s="2">
        <v>181392</v>
      </c>
      <c r="N130" s="2">
        <v>153078</v>
      </c>
      <c r="P130" s="1">
        <f t="shared" si="26"/>
        <v>261700</v>
      </c>
      <c r="R130">
        <f t="shared" si="27"/>
        <v>227.45616641901933</v>
      </c>
      <c r="S130" s="17">
        <v>32.229999999999997</v>
      </c>
      <c r="T130" s="17">
        <v>153000</v>
      </c>
      <c r="U130" s="17">
        <v>203000</v>
      </c>
      <c r="V130" s="31"/>
      <c r="W130" s="1">
        <f t="shared" ref="W130:W158" si="38">I130-D130</f>
        <v>-181102</v>
      </c>
      <c r="Y130">
        <f t="shared" ref="Y130:Y158" si="39">G130/P130</f>
        <v>2.7996790217806651</v>
      </c>
      <c r="AA130">
        <f t="shared" ref="AA130:AA158" si="40">M130/G130</f>
        <v>0.24757464418105685</v>
      </c>
      <c r="AC130" s="33">
        <f t="shared" ref="AC130:AC158" si="41">C130/G130</f>
        <v>0.30888687496246636</v>
      </c>
      <c r="AD130" s="33">
        <f t="shared" ref="AD130:AD158" si="42">N130/G130</f>
        <v>0.20893000453133445</v>
      </c>
      <c r="AE130" s="33">
        <f t="shared" si="28"/>
        <v>0.2770665341842779</v>
      </c>
      <c r="AF130" s="33">
        <f t="shared" ref="AF130:AF158" si="43">H130/P130</f>
        <v>1.7996790217806649</v>
      </c>
      <c r="AG130" s="33">
        <f t="shared" si="29"/>
        <v>0.20882354546893853</v>
      </c>
      <c r="AI130">
        <f t="shared" si="30"/>
        <v>2.8661167776442822</v>
      </c>
      <c r="AK130">
        <f t="shared" ref="AK130:AK158" si="44">H130/G130</f>
        <v>0.64281619706391369</v>
      </c>
    </row>
    <row r="131" spans="1:38">
      <c r="A131">
        <v>2015</v>
      </c>
      <c r="B131" t="s">
        <v>33</v>
      </c>
      <c r="C131" s="4">
        <v>2663135</v>
      </c>
      <c r="D131" s="4">
        <v>3406</v>
      </c>
      <c r="E131" s="4">
        <v>2440998</v>
      </c>
      <c r="F131" s="4">
        <v>780331</v>
      </c>
      <c r="G131" s="4">
        <v>3443466</v>
      </c>
      <c r="H131" s="4">
        <v>1666820</v>
      </c>
      <c r="I131" s="4">
        <v>93153</v>
      </c>
      <c r="J131" s="4">
        <v>809504</v>
      </c>
      <c r="K131" s="4">
        <v>395297</v>
      </c>
      <c r="L131" s="4">
        <v>1381344</v>
      </c>
      <c r="M131" s="4">
        <v>-61216</v>
      </c>
      <c r="N131" s="4">
        <v>1087993</v>
      </c>
      <c r="P131" s="1">
        <f>K131+L131</f>
        <v>1776641</v>
      </c>
      <c r="R131">
        <f t="shared" ref="R131:R158" si="45">N131/I131</f>
        <v>11.679634579670005</v>
      </c>
      <c r="S131" s="23">
        <v>-49.11</v>
      </c>
      <c r="T131" s="4">
        <v>2948910</v>
      </c>
      <c r="U131" s="23">
        <v>254990</v>
      </c>
      <c r="V131" s="32">
        <v>10.32</v>
      </c>
      <c r="W131" s="1">
        <f t="shared" si="38"/>
        <v>89747</v>
      </c>
      <c r="Y131">
        <f t="shared" si="39"/>
        <v>1.9381889757131576</v>
      </c>
      <c r="AA131">
        <f t="shared" si="40"/>
        <v>-1.7777437035823788E-2</v>
      </c>
      <c r="AC131" s="33">
        <f t="shared" si="41"/>
        <v>0.77338791787112171</v>
      </c>
      <c r="AD131" s="33">
        <f t="shared" si="42"/>
        <v>0.31595868813573302</v>
      </c>
      <c r="AE131" s="33">
        <f t="shared" ref="AE131:AE158" si="46">U131/G131</f>
        <v>7.4050389926893431E-2</v>
      </c>
      <c r="AF131" s="33">
        <f t="shared" si="43"/>
        <v>0.9381861614135889</v>
      </c>
      <c r="AG131" s="33">
        <f t="shared" ref="AG131:AG158" si="47">T131/G131</f>
        <v>0.8563784280140998</v>
      </c>
      <c r="AI131">
        <f t="shared" ref="AI131:AI158" si="48">1.2*AC131+AD131*1.4+3.3*AE131+AF131*0.6+AG131</f>
        <v>3.0340640764563735</v>
      </c>
      <c r="AK131">
        <f t="shared" si="44"/>
        <v>0.48405298614825876</v>
      </c>
    </row>
    <row r="132" spans="1:38">
      <c r="A132">
        <v>2016</v>
      </c>
      <c r="B132" t="s">
        <v>33</v>
      </c>
      <c r="C132" s="4">
        <v>2974557</v>
      </c>
      <c r="D132" s="4">
        <v>4145</v>
      </c>
      <c r="E132" s="4">
        <v>2765346</v>
      </c>
      <c r="F132" s="4">
        <v>516008</v>
      </c>
      <c r="G132" s="4">
        <v>3490565</v>
      </c>
      <c r="H132" s="4">
        <v>1719486</v>
      </c>
      <c r="I132" s="4">
        <v>865366</v>
      </c>
      <c r="J132" s="4">
        <v>331893</v>
      </c>
      <c r="K132" s="4">
        <v>536903</v>
      </c>
      <c r="L132" s="4">
        <v>1234176</v>
      </c>
      <c r="M132" s="4">
        <v>-9059</v>
      </c>
      <c r="N132" s="4">
        <v>53403</v>
      </c>
      <c r="P132" s="1">
        <f t="shared" ref="P132:P158" si="49">K132+L132</f>
        <v>1771079</v>
      </c>
      <c r="R132">
        <f t="shared" si="45"/>
        <v>6.1711460815423766E-2</v>
      </c>
      <c r="S132" s="23">
        <v>6.71</v>
      </c>
      <c r="T132" s="4">
        <v>2860480</v>
      </c>
      <c r="U132" s="17">
        <v>317370</v>
      </c>
      <c r="V132" s="31"/>
      <c r="W132" s="1">
        <f t="shared" si="38"/>
        <v>861221</v>
      </c>
      <c r="Y132">
        <f t="shared" si="39"/>
        <v>1.9708691707145758</v>
      </c>
      <c r="AA132">
        <f t="shared" si="40"/>
        <v>-2.5952818526513615E-3</v>
      </c>
      <c r="AC132" s="33">
        <f t="shared" si="41"/>
        <v>0.85217063713181107</v>
      </c>
      <c r="AD132" s="33">
        <f t="shared" si="42"/>
        <v>1.529924238626125E-2</v>
      </c>
      <c r="AE132" s="33">
        <f t="shared" si="46"/>
        <v>9.0922243247153395E-2</v>
      </c>
      <c r="AF132" s="33">
        <f t="shared" si="43"/>
        <v>0.97086917071457568</v>
      </c>
      <c r="AG132" s="33">
        <f t="shared" si="47"/>
        <v>0.81948910849676193</v>
      </c>
      <c r="AI132">
        <f t="shared" si="48"/>
        <v>2.7460777175400528</v>
      </c>
      <c r="AK132">
        <f t="shared" si="44"/>
        <v>0.49260964915422001</v>
      </c>
    </row>
    <row r="133" spans="1:38">
      <c r="A133">
        <v>2017</v>
      </c>
      <c r="B133" t="s">
        <v>33</v>
      </c>
      <c r="C133" s="4">
        <v>8098033</v>
      </c>
      <c r="D133" s="4">
        <v>387600</v>
      </c>
      <c r="E133" s="4">
        <v>2115478</v>
      </c>
      <c r="F133" s="4">
        <v>5478224</v>
      </c>
      <c r="G133" s="4">
        <v>13576257</v>
      </c>
      <c r="H133" s="4">
        <v>2004419</v>
      </c>
      <c r="I133" s="4">
        <v>1091751</v>
      </c>
      <c r="J133" s="4">
        <v>130644</v>
      </c>
      <c r="K133" s="4">
        <v>7253254</v>
      </c>
      <c r="L133" s="4">
        <v>4318584</v>
      </c>
      <c r="M133" s="4">
        <v>256826</v>
      </c>
      <c r="N133" s="4">
        <v>-78989</v>
      </c>
      <c r="P133" s="1">
        <f t="shared" si="49"/>
        <v>11571838</v>
      </c>
      <c r="R133">
        <f t="shared" si="45"/>
        <v>-7.2350746644610359E-2</v>
      </c>
      <c r="S133" s="17">
        <v>7.91</v>
      </c>
      <c r="T133" s="4">
        <v>3092610</v>
      </c>
      <c r="U133" s="17">
        <v>390530</v>
      </c>
      <c r="V133" s="31"/>
      <c r="W133" s="1">
        <f t="shared" si="38"/>
        <v>704151</v>
      </c>
      <c r="Y133">
        <f t="shared" si="39"/>
        <v>1.1732152662351478</v>
      </c>
      <c r="AA133">
        <f t="shared" si="40"/>
        <v>1.8917290678866789E-2</v>
      </c>
      <c r="AC133" s="33">
        <f t="shared" si="41"/>
        <v>0.59648495163283954</v>
      </c>
      <c r="AD133" s="33">
        <f t="shared" si="42"/>
        <v>-5.8181721221099453E-3</v>
      </c>
      <c r="AE133" s="33">
        <f t="shared" si="46"/>
        <v>2.8765660520421791E-2</v>
      </c>
      <c r="AF133" s="33">
        <f t="shared" si="43"/>
        <v>0.17321526623514777</v>
      </c>
      <c r="AG133" s="33">
        <f t="shared" si="47"/>
        <v>0.22779548147917353</v>
      </c>
      <c r="AI133">
        <f t="shared" si="48"/>
        <v>1.1342878219261077</v>
      </c>
      <c r="AK133">
        <f t="shared" si="44"/>
        <v>0.14764150384012323</v>
      </c>
    </row>
    <row r="134" spans="1:38">
      <c r="A134">
        <v>2018</v>
      </c>
      <c r="B134" t="s">
        <v>33</v>
      </c>
      <c r="C134" s="4">
        <v>8895502</v>
      </c>
      <c r="D134" s="4">
        <v>441230</v>
      </c>
      <c r="E134" s="4">
        <v>2156782</v>
      </c>
      <c r="F134" s="4">
        <v>4954308</v>
      </c>
      <c r="G134" s="4">
        <v>13849810</v>
      </c>
      <c r="H134" s="4">
        <v>1507191</v>
      </c>
      <c r="I134" s="4">
        <v>601698</v>
      </c>
      <c r="J134" s="4">
        <v>150398</v>
      </c>
      <c r="K134" s="4">
        <v>7915874</v>
      </c>
      <c r="L134" s="4">
        <v>4426745</v>
      </c>
      <c r="M134" s="4">
        <v>364884</v>
      </c>
      <c r="N134" s="4">
        <v>151555</v>
      </c>
      <c r="P134" s="1">
        <f t="shared" si="49"/>
        <v>12342619</v>
      </c>
      <c r="R134">
        <f t="shared" si="45"/>
        <v>0.25187884952251793</v>
      </c>
      <c r="S134" s="22">
        <v>13.13</v>
      </c>
      <c r="T134" s="4">
        <v>3795720</v>
      </c>
      <c r="U134" s="17">
        <v>498580</v>
      </c>
      <c r="V134" s="31"/>
      <c r="W134" s="1">
        <f t="shared" si="38"/>
        <v>160468</v>
      </c>
      <c r="Y134">
        <f t="shared" si="39"/>
        <v>1.1221127379853497</v>
      </c>
      <c r="AA134">
        <f t="shared" si="40"/>
        <v>2.6345776584660727E-2</v>
      </c>
      <c r="AC134" s="33">
        <f t="shared" si="41"/>
        <v>0.64228332374234742</v>
      </c>
      <c r="AD134" s="33">
        <f t="shared" si="42"/>
        <v>1.0942749395118056E-2</v>
      </c>
      <c r="AE134" s="33">
        <f t="shared" si="46"/>
        <v>3.5999049806459439E-2</v>
      </c>
      <c r="AF134" s="33">
        <f t="shared" si="43"/>
        <v>0.12211273798534979</v>
      </c>
      <c r="AG134" s="33">
        <f t="shared" si="47"/>
        <v>0.27406296548472509</v>
      </c>
      <c r="AI134">
        <f t="shared" si="48"/>
        <v>1.2521873102812333</v>
      </c>
      <c r="AK134">
        <f t="shared" si="44"/>
        <v>0.1088239477653484</v>
      </c>
    </row>
    <row r="135" spans="1:38">
      <c r="A135">
        <v>2019</v>
      </c>
      <c r="B135" t="s">
        <v>33</v>
      </c>
      <c r="C135" s="4">
        <v>9309909</v>
      </c>
      <c r="D135" s="4">
        <v>334174</v>
      </c>
      <c r="E135" s="4">
        <v>1844856</v>
      </c>
      <c r="F135" s="4">
        <v>4597115</v>
      </c>
      <c r="G135" s="4">
        <v>13907024</v>
      </c>
      <c r="H135" s="4">
        <v>1190371</v>
      </c>
      <c r="I135" s="4">
        <v>685675</v>
      </c>
      <c r="J135" s="4">
        <v>-297733</v>
      </c>
      <c r="K135" s="4">
        <v>8178417</v>
      </c>
      <c r="L135" s="4">
        <v>4538236</v>
      </c>
      <c r="M135" s="4">
        <v>440982</v>
      </c>
      <c r="N135" s="4">
        <v>-317295</v>
      </c>
      <c r="P135" s="1">
        <f t="shared" si="49"/>
        <v>12716653</v>
      </c>
      <c r="R135">
        <f t="shared" si="45"/>
        <v>-0.46274838662631712</v>
      </c>
      <c r="S135" s="28">
        <v>-36.08</v>
      </c>
      <c r="T135" s="4">
        <v>4169470</v>
      </c>
      <c r="U135" s="17">
        <v>690620</v>
      </c>
      <c r="V135" s="31"/>
      <c r="W135" s="1">
        <f t="shared" si="38"/>
        <v>351501</v>
      </c>
      <c r="X135">
        <f>SUM(W131:W137)/7</f>
        <v>293125.85714285716</v>
      </c>
      <c r="Y135">
        <f t="shared" si="39"/>
        <v>1.0936072565634998</v>
      </c>
      <c r="Z135">
        <f>SUM(Y131:Y137)/7</f>
        <v>1.343145514458389</v>
      </c>
      <c r="AA135">
        <f t="shared" si="40"/>
        <v>3.1709300278765611E-2</v>
      </c>
      <c r="AB135">
        <f>SUM(AA131:AA137)/7</f>
        <v>1.9853529675225318E-2</v>
      </c>
      <c r="AC135" s="33">
        <f t="shared" si="41"/>
        <v>0.66943934230644886</v>
      </c>
      <c r="AD135" s="33">
        <f t="shared" si="42"/>
        <v>-2.2815449229108973E-2</v>
      </c>
      <c r="AE135" s="33">
        <f t="shared" si="46"/>
        <v>4.9659797811523153E-2</v>
      </c>
      <c r="AF135" s="33">
        <f t="shared" si="43"/>
        <v>9.3607256563499844E-2</v>
      </c>
      <c r="AG135" s="33">
        <f t="shared" si="47"/>
        <v>0.2998103692062371</v>
      </c>
      <c r="AI135">
        <f t="shared" si="48"/>
        <v>1.2912376377693495</v>
      </c>
      <c r="AJ135">
        <f>SUM(AI131:AI137)/7</f>
        <v>1.6522147575687189</v>
      </c>
      <c r="AK135">
        <f t="shared" si="44"/>
        <v>8.559494827937307E-2</v>
      </c>
      <c r="AL135">
        <f>SUM(AK131:AK137)/7</f>
        <v>0.20742712443097072</v>
      </c>
    </row>
    <row r="136" spans="1:38">
      <c r="A136">
        <v>2020</v>
      </c>
      <c r="B136" t="s">
        <v>33</v>
      </c>
      <c r="C136" s="4">
        <v>9954680</v>
      </c>
      <c r="D136" s="4">
        <v>318071</v>
      </c>
      <c r="E136" s="4">
        <v>1255962</v>
      </c>
      <c r="F136" s="4">
        <v>4436977</v>
      </c>
      <c r="G136" s="4">
        <v>13907024</v>
      </c>
      <c r="H136" s="4">
        <v>962593</v>
      </c>
      <c r="I136" s="4">
        <v>275416</v>
      </c>
      <c r="J136" s="4">
        <v>35697</v>
      </c>
      <c r="K136" s="4">
        <v>8891429</v>
      </c>
      <c r="L136" s="4">
        <v>4537635</v>
      </c>
      <c r="M136" s="4">
        <v>467126</v>
      </c>
      <c r="N136" s="4">
        <v>-120452</v>
      </c>
      <c r="P136" s="1">
        <f t="shared" si="49"/>
        <v>13429064</v>
      </c>
      <c r="R136">
        <f t="shared" si="45"/>
        <v>-0.43734568797745954</v>
      </c>
      <c r="S136" s="27">
        <v>6.41</v>
      </c>
      <c r="T136" s="17">
        <v>35850</v>
      </c>
      <c r="U136" s="17">
        <v>724000</v>
      </c>
      <c r="V136" s="31"/>
      <c r="W136" s="1">
        <f t="shared" si="38"/>
        <v>-42655</v>
      </c>
      <c r="Y136">
        <f t="shared" si="39"/>
        <v>1.0355914604323875</v>
      </c>
      <c r="AA136">
        <f t="shared" si="40"/>
        <v>3.3589213623274113E-2</v>
      </c>
      <c r="AC136" s="33">
        <f t="shared" si="41"/>
        <v>0.71580231687239482</v>
      </c>
      <c r="AD136" s="33">
        <f t="shared" si="42"/>
        <v>-8.6612347832289646E-3</v>
      </c>
      <c r="AE136" s="33">
        <f t="shared" si="46"/>
        <v>5.2060023769283779E-2</v>
      </c>
      <c r="AF136" s="33">
        <f t="shared" si="43"/>
        <v>7.1679828169707138E-2</v>
      </c>
      <c r="AG136" s="33">
        <f t="shared" si="47"/>
        <v>2.5778340499016898E-3</v>
      </c>
      <c r="AI136">
        <f t="shared" si="48"/>
        <v>1.0642208609407158</v>
      </c>
      <c r="AK136">
        <f t="shared" si="44"/>
        <v>6.9216318315119041E-2</v>
      </c>
    </row>
    <row r="137" spans="1:38">
      <c r="A137">
        <v>2021</v>
      </c>
      <c r="B137" t="s">
        <v>33</v>
      </c>
      <c r="C137" s="2">
        <v>10091315</v>
      </c>
      <c r="D137" s="2">
        <v>291390</v>
      </c>
      <c r="E137" s="2">
        <v>147765</v>
      </c>
      <c r="F137" s="2">
        <v>4886144</v>
      </c>
      <c r="G137" s="2">
        <v>14977459</v>
      </c>
      <c r="H137" s="2">
        <v>959314</v>
      </c>
      <c r="I137" s="2">
        <v>218838</v>
      </c>
      <c r="J137" s="4">
        <v>-189182</v>
      </c>
      <c r="K137" s="14">
        <v>9633407</v>
      </c>
      <c r="L137" s="2">
        <v>4384738</v>
      </c>
      <c r="M137" s="2">
        <v>730688</v>
      </c>
      <c r="N137" s="2">
        <v>33173</v>
      </c>
      <c r="P137" s="1">
        <f t="shared" si="49"/>
        <v>14018145</v>
      </c>
      <c r="R137">
        <f t="shared" si="45"/>
        <v>0.15158701870790264</v>
      </c>
      <c r="S137" s="27">
        <v>-45.89</v>
      </c>
      <c r="T137" s="4">
        <v>-189000</v>
      </c>
      <c r="U137" s="17">
        <v>923000</v>
      </c>
      <c r="V137" s="31"/>
      <c r="W137" s="1">
        <f t="shared" si="38"/>
        <v>-72552</v>
      </c>
      <c r="Y137">
        <f t="shared" si="39"/>
        <v>1.068433733564605</v>
      </c>
      <c r="AA137">
        <f t="shared" si="40"/>
        <v>4.8785845449485124E-2</v>
      </c>
      <c r="AC137" s="33">
        <f t="shared" si="41"/>
        <v>0.67376682520045628</v>
      </c>
      <c r="AD137" s="33">
        <f t="shared" si="42"/>
        <v>2.2148616798083041E-3</v>
      </c>
      <c r="AE137" s="33">
        <f t="shared" si="46"/>
        <v>6.1625940688604122E-2</v>
      </c>
      <c r="AF137" s="33">
        <f t="shared" si="43"/>
        <v>6.8433733564605012E-2</v>
      </c>
      <c r="AG137" s="33">
        <f t="shared" si="47"/>
        <v>-1.2618962936236381E-2</v>
      </c>
      <c r="AI137">
        <f t="shared" si="48"/>
        <v>1.0434278780671993</v>
      </c>
      <c r="AK137">
        <f t="shared" si="44"/>
        <v>6.4050517514352728E-2</v>
      </c>
    </row>
    <row r="138" spans="1:38">
      <c r="A138">
        <v>2015</v>
      </c>
      <c r="B138" t="s">
        <v>34</v>
      </c>
      <c r="C138" s="1">
        <v>385335</v>
      </c>
      <c r="D138">
        <v>534</v>
      </c>
      <c r="E138" s="1">
        <v>374317</v>
      </c>
      <c r="F138" s="1">
        <v>574959</v>
      </c>
      <c r="G138" s="1">
        <v>960294</v>
      </c>
      <c r="H138" s="1">
        <v>900424</v>
      </c>
      <c r="I138" s="1">
        <v>435896</v>
      </c>
      <c r="J138" s="1">
        <v>76883</v>
      </c>
      <c r="K138" s="1">
        <v>4180</v>
      </c>
      <c r="L138" s="1">
        <v>55690</v>
      </c>
      <c r="M138" s="1">
        <v>115721</v>
      </c>
      <c r="N138" s="1">
        <v>76883</v>
      </c>
      <c r="P138" s="1">
        <f t="shared" si="49"/>
        <v>59870</v>
      </c>
      <c r="R138">
        <f t="shared" si="45"/>
        <v>0.1763792280727513</v>
      </c>
      <c r="S138" s="23">
        <v>11.62</v>
      </c>
      <c r="T138" s="4">
        <v>3503800</v>
      </c>
      <c r="U138" s="17">
        <v>519480</v>
      </c>
      <c r="V138" s="32">
        <v>20.399999999999999</v>
      </c>
      <c r="W138" s="1">
        <f t="shared" si="38"/>
        <v>435362</v>
      </c>
      <c r="Y138">
        <f t="shared" si="39"/>
        <v>16.03965258059128</v>
      </c>
      <c r="AA138">
        <f t="shared" si="40"/>
        <v>0.12050580343103258</v>
      </c>
      <c r="AC138" s="33">
        <f t="shared" si="41"/>
        <v>0.40126773675561861</v>
      </c>
      <c r="AD138" s="33">
        <f t="shared" si="42"/>
        <v>8.0061939364402979E-2</v>
      </c>
      <c r="AE138" s="33">
        <f t="shared" si="46"/>
        <v>0.54095933120481854</v>
      </c>
      <c r="AF138" s="33">
        <f t="shared" si="43"/>
        <v>15.039652580591282</v>
      </c>
      <c r="AG138" s="33">
        <f t="shared" si="47"/>
        <v>3.6486742601744884</v>
      </c>
      <c r="AI138">
        <f t="shared" si="48"/>
        <v>15.051239600722065</v>
      </c>
      <c r="AK138">
        <f t="shared" si="44"/>
        <v>0.93765450997298749</v>
      </c>
    </row>
    <row r="139" spans="1:38">
      <c r="A139">
        <v>2016</v>
      </c>
      <c r="B139" t="s">
        <v>34</v>
      </c>
      <c r="C139" s="1">
        <v>412522</v>
      </c>
      <c r="D139">
        <v>619</v>
      </c>
      <c r="E139" s="1">
        <v>409593</v>
      </c>
      <c r="F139" s="1">
        <v>575648</v>
      </c>
      <c r="G139" s="1">
        <v>988170</v>
      </c>
      <c r="H139" s="1">
        <v>938723</v>
      </c>
      <c r="I139" s="1">
        <v>464626</v>
      </c>
      <c r="J139" s="1">
        <v>87105</v>
      </c>
      <c r="K139" s="1">
        <v>1</v>
      </c>
      <c r="L139" s="1">
        <v>49447</v>
      </c>
      <c r="M139" s="1">
        <v>103117</v>
      </c>
      <c r="N139" s="1">
        <v>87105</v>
      </c>
      <c r="P139" s="1">
        <f t="shared" si="49"/>
        <v>49448</v>
      </c>
      <c r="R139">
        <f t="shared" si="45"/>
        <v>0.18747336567475775</v>
      </c>
      <c r="S139" s="23">
        <v>17.57</v>
      </c>
      <c r="T139" s="4">
        <v>4611980</v>
      </c>
      <c r="U139" s="17">
        <v>759880</v>
      </c>
      <c r="V139" s="31"/>
      <c r="W139" s="1">
        <f t="shared" si="38"/>
        <v>464007</v>
      </c>
      <c r="Y139">
        <f t="shared" si="39"/>
        <v>19.984023620773339</v>
      </c>
      <c r="AA139">
        <f t="shared" si="40"/>
        <v>0.10435147798455731</v>
      </c>
      <c r="AC139" s="33">
        <f t="shared" si="41"/>
        <v>0.41746055840594232</v>
      </c>
      <c r="AD139" s="33">
        <f t="shared" si="42"/>
        <v>8.8147788336015054E-2</v>
      </c>
      <c r="AE139" s="33">
        <f t="shared" si="46"/>
        <v>0.76897699788497931</v>
      </c>
      <c r="AF139" s="33">
        <f t="shared" si="43"/>
        <v>18.984043844038183</v>
      </c>
      <c r="AG139" s="33">
        <f t="shared" si="47"/>
        <v>4.667192891911311</v>
      </c>
      <c r="AI139">
        <f t="shared" si="48"/>
        <v>19.219602865112204</v>
      </c>
      <c r="AK139">
        <f t="shared" si="44"/>
        <v>0.94996103909246388</v>
      </c>
    </row>
    <row r="140" spans="1:38">
      <c r="A140">
        <v>2017</v>
      </c>
      <c r="B140" t="s">
        <v>34</v>
      </c>
      <c r="C140" s="1">
        <v>7817885</v>
      </c>
      <c r="D140" s="1">
        <v>1276</v>
      </c>
      <c r="E140" s="1">
        <v>7814740</v>
      </c>
      <c r="F140" s="1">
        <v>1688381</v>
      </c>
      <c r="G140" s="1">
        <v>9506266</v>
      </c>
      <c r="H140" s="1">
        <v>8001620</v>
      </c>
      <c r="I140" s="1">
        <v>1076666</v>
      </c>
      <c r="J140" s="1">
        <v>-1782844</v>
      </c>
      <c r="K140" s="1">
        <v>5017</v>
      </c>
      <c r="L140" s="1">
        <v>1499629</v>
      </c>
      <c r="M140" s="1">
        <v>-1776766</v>
      </c>
      <c r="N140" s="1">
        <v>49852</v>
      </c>
      <c r="P140" s="1">
        <f t="shared" si="49"/>
        <v>1504646</v>
      </c>
      <c r="R140">
        <f t="shared" si="45"/>
        <v>4.6302195852752852E-2</v>
      </c>
      <c r="S140" s="23">
        <v>-0.24</v>
      </c>
      <c r="T140" s="4">
        <v>6538200</v>
      </c>
      <c r="U140" s="17">
        <v>495550</v>
      </c>
      <c r="V140" s="31"/>
      <c r="W140" s="1">
        <f t="shared" si="38"/>
        <v>1075390</v>
      </c>
      <c r="Y140">
        <f t="shared" si="39"/>
        <v>6.3179418946383405</v>
      </c>
      <c r="AA140">
        <f t="shared" si="40"/>
        <v>-0.18690472158048177</v>
      </c>
      <c r="AC140" s="33">
        <f t="shared" si="41"/>
        <v>0.82239283016065401</v>
      </c>
      <c r="AD140" s="33">
        <f t="shared" si="42"/>
        <v>5.2441200361950735E-3</v>
      </c>
      <c r="AE140" s="33">
        <f t="shared" si="46"/>
        <v>5.2128774852292163E-2</v>
      </c>
      <c r="AF140" s="33">
        <f t="shared" si="43"/>
        <v>5.3179418946383405</v>
      </c>
      <c r="AG140" s="33">
        <f t="shared" si="47"/>
        <v>0.68777793510091134</v>
      </c>
      <c r="AI140">
        <f t="shared" si="48"/>
        <v>5.0447811931399373</v>
      </c>
      <c r="AK140">
        <f t="shared" si="44"/>
        <v>0.84172060828089601</v>
      </c>
    </row>
    <row r="141" spans="1:38">
      <c r="A141">
        <v>2018</v>
      </c>
      <c r="B141" t="s">
        <v>34</v>
      </c>
      <c r="C141" s="6">
        <v>9694333</v>
      </c>
      <c r="D141" s="6">
        <v>1459</v>
      </c>
      <c r="E141" s="6">
        <v>9690858</v>
      </c>
      <c r="F141" s="6">
        <v>2138236</v>
      </c>
      <c r="G141" s="6">
        <v>11832569</v>
      </c>
      <c r="H141" s="6">
        <v>8052645</v>
      </c>
      <c r="I141" s="6">
        <v>1076677</v>
      </c>
      <c r="J141" s="6">
        <v>49852</v>
      </c>
      <c r="K141" s="6">
        <v>693668</v>
      </c>
      <c r="L141" s="6">
        <v>3086256</v>
      </c>
      <c r="M141" s="6">
        <v>68179</v>
      </c>
      <c r="N141" s="6">
        <v>-1782844</v>
      </c>
      <c r="P141" s="1">
        <f t="shared" si="49"/>
        <v>3779924</v>
      </c>
      <c r="R141">
        <f t="shared" si="45"/>
        <v>-1.6558763677500308</v>
      </c>
      <c r="S141" s="23">
        <v>1.18</v>
      </c>
      <c r="T141" s="4">
        <v>9122270</v>
      </c>
      <c r="U141" s="17">
        <v>840840</v>
      </c>
      <c r="V141" s="31"/>
      <c r="W141" s="1">
        <f t="shared" si="38"/>
        <v>1075218</v>
      </c>
      <c r="X141">
        <f>SUM(W138:W144)/7</f>
        <v>596104</v>
      </c>
      <c r="Y141">
        <f t="shared" si="39"/>
        <v>3.1303721979595358</v>
      </c>
      <c r="Z141">
        <f>SUM(Y138:Y144)/7</f>
        <v>7.6232344421497809</v>
      </c>
      <c r="AA141">
        <f t="shared" si="40"/>
        <v>5.7619778088765002E-3</v>
      </c>
      <c r="AB141">
        <f>SUM(AA138:AA144)/7</f>
        <v>-1.2214367496983153E-2</v>
      </c>
      <c r="AC141" s="33">
        <f t="shared" si="41"/>
        <v>0.81929232781148376</v>
      </c>
      <c r="AD141" s="33">
        <f t="shared" si="42"/>
        <v>-0.15067260541645691</v>
      </c>
      <c r="AE141" s="33">
        <f t="shared" si="46"/>
        <v>7.1061491380274219E-2</v>
      </c>
      <c r="AF141" s="33">
        <f t="shared" si="43"/>
        <v>2.1303721979595358</v>
      </c>
      <c r="AG141" s="33">
        <f t="shared" si="47"/>
        <v>0.77094585292509177</v>
      </c>
      <c r="AI141">
        <f t="shared" si="48"/>
        <v>3.0558812390464585</v>
      </c>
      <c r="AJ141">
        <f>SUM(AI138:AI144)/7</f>
        <v>7.0186945680640083</v>
      </c>
      <c r="AK141">
        <f t="shared" si="44"/>
        <v>0.68054916899280282</v>
      </c>
      <c r="AL141">
        <f>SUM(AK138:AK144)/7</f>
        <v>0.75848798917708504</v>
      </c>
    </row>
    <row r="142" spans="1:38">
      <c r="A142">
        <v>2019</v>
      </c>
      <c r="B142" t="s">
        <v>34</v>
      </c>
      <c r="C142" s="6">
        <v>9947693</v>
      </c>
      <c r="D142" s="6">
        <v>1253</v>
      </c>
      <c r="E142" s="6">
        <v>9944835</v>
      </c>
      <c r="F142" s="6">
        <v>1283091</v>
      </c>
      <c r="G142" s="6">
        <v>11230784</v>
      </c>
      <c r="H142" s="6">
        <v>8211399</v>
      </c>
      <c r="I142" s="6">
        <v>1117974</v>
      </c>
      <c r="J142" s="6">
        <v>168582</v>
      </c>
      <c r="K142" s="6">
        <v>494127</v>
      </c>
      <c r="L142" s="6">
        <v>2525258</v>
      </c>
      <c r="M142" s="6">
        <v>181740</v>
      </c>
      <c r="N142" s="6">
        <v>168582</v>
      </c>
      <c r="P142" s="1">
        <f t="shared" si="49"/>
        <v>3019385</v>
      </c>
      <c r="R142">
        <f t="shared" si="45"/>
        <v>0.15079241556601494</v>
      </c>
      <c r="S142" s="23">
        <v>7.69</v>
      </c>
      <c r="T142" s="4">
        <v>10226880</v>
      </c>
      <c r="U142" s="17">
        <v>921470</v>
      </c>
      <c r="V142" s="31"/>
      <c r="W142" s="1">
        <f t="shared" si="38"/>
        <v>1116721</v>
      </c>
      <c r="Y142">
        <f t="shared" si="39"/>
        <v>3.7195601090950641</v>
      </c>
      <c r="AA142">
        <f t="shared" si="40"/>
        <v>1.6182307486280564E-2</v>
      </c>
      <c r="AC142" s="33">
        <f t="shared" si="41"/>
        <v>0.88575232147639915</v>
      </c>
      <c r="AD142" s="33">
        <f t="shared" si="42"/>
        <v>1.5010706287290362E-2</v>
      </c>
      <c r="AE142" s="33">
        <f t="shared" si="46"/>
        <v>8.2048590730620416E-2</v>
      </c>
      <c r="AF142" s="33">
        <f t="shared" si="43"/>
        <v>2.7195601090950641</v>
      </c>
      <c r="AG142" s="33">
        <f t="shared" si="47"/>
        <v>0.91061140522335748</v>
      </c>
      <c r="AI142">
        <f t="shared" si="48"/>
        <v>3.8970255946653283</v>
      </c>
      <c r="AK142">
        <f t="shared" si="44"/>
        <v>0.73115100423977519</v>
      </c>
    </row>
    <row r="143" spans="1:38">
      <c r="A143">
        <v>2020</v>
      </c>
      <c r="B143" t="s">
        <v>34</v>
      </c>
      <c r="C143" s="6">
        <v>8376710</v>
      </c>
      <c r="D143" s="6">
        <v>1166</v>
      </c>
      <c r="E143" s="6">
        <v>8323567</v>
      </c>
      <c r="F143" s="6">
        <v>2528221</v>
      </c>
      <c r="G143" s="6">
        <v>10904931</v>
      </c>
      <c r="H143" s="6">
        <v>7016969</v>
      </c>
      <c r="I143" s="6">
        <v>1261888</v>
      </c>
      <c r="J143" s="6">
        <v>-1167449</v>
      </c>
      <c r="K143" s="6">
        <v>731760</v>
      </c>
      <c r="L143" s="6">
        <v>3156202</v>
      </c>
      <c r="M143" s="6">
        <v>-1175121</v>
      </c>
      <c r="N143" s="6">
        <v>-1167772</v>
      </c>
      <c r="P143" s="1">
        <f t="shared" si="49"/>
        <v>3887962</v>
      </c>
      <c r="R143">
        <f t="shared" si="45"/>
        <v>-0.9254165187401735</v>
      </c>
      <c r="S143" s="23">
        <v>-18.600000000000001</v>
      </c>
      <c r="T143" s="4">
        <v>-918000</v>
      </c>
      <c r="U143" s="4">
        <v>-21870</v>
      </c>
      <c r="V143" s="31"/>
      <c r="W143" s="1">
        <f t="shared" si="38"/>
        <v>1260722</v>
      </c>
      <c r="Y143">
        <f t="shared" si="39"/>
        <v>2.8047936168100409</v>
      </c>
      <c r="AA143">
        <f t="shared" si="40"/>
        <v>-0.10776051677906077</v>
      </c>
      <c r="AC143" s="33">
        <f t="shared" si="41"/>
        <v>0.76815800118313449</v>
      </c>
      <c r="AD143" s="33">
        <f t="shared" si="42"/>
        <v>-0.1070866014649703</v>
      </c>
      <c r="AE143" s="33">
        <f t="shared" si="46"/>
        <v>-2.0055147529131545E-3</v>
      </c>
      <c r="AF143" s="33">
        <f t="shared" si="43"/>
        <v>1.8047936168100409</v>
      </c>
      <c r="AG143" s="33">
        <f t="shared" si="47"/>
        <v>-8.4182100739564517E-2</v>
      </c>
      <c r="AI143">
        <f t="shared" si="48"/>
        <v>1.7639442300306496</v>
      </c>
      <c r="AK143">
        <f t="shared" si="44"/>
        <v>0.6434675285886724</v>
      </c>
    </row>
    <row r="144" spans="1:38">
      <c r="A144">
        <v>2021</v>
      </c>
      <c r="B144" t="s">
        <v>34</v>
      </c>
      <c r="C144" s="6">
        <v>9701627</v>
      </c>
      <c r="D144" s="6">
        <v>2578543</v>
      </c>
      <c r="E144" s="6">
        <v>78492</v>
      </c>
      <c r="F144" s="6">
        <v>6928568</v>
      </c>
      <c r="G144" s="6">
        <v>16630195</v>
      </c>
      <c r="H144" s="6">
        <v>8729390</v>
      </c>
      <c r="I144" s="6">
        <v>1323851</v>
      </c>
      <c r="J144" s="9">
        <v>-485873</v>
      </c>
      <c r="K144" s="6">
        <v>3442334</v>
      </c>
      <c r="L144" s="6">
        <v>8729393</v>
      </c>
      <c r="M144" s="6">
        <v>-625909</v>
      </c>
      <c r="N144" s="6">
        <v>-485873</v>
      </c>
      <c r="P144" s="1">
        <f t="shared" si="49"/>
        <v>12171727</v>
      </c>
      <c r="R144">
        <f t="shared" si="45"/>
        <v>-0.36701486798740945</v>
      </c>
      <c r="S144" s="23">
        <v>-3.92</v>
      </c>
      <c r="T144" s="4">
        <v>-627000</v>
      </c>
      <c r="U144" s="17">
        <v>235000</v>
      </c>
      <c r="V144" s="31"/>
      <c r="W144" s="1">
        <f t="shared" si="38"/>
        <v>-1254692</v>
      </c>
      <c r="Y144">
        <f t="shared" si="39"/>
        <v>1.3662970751808678</v>
      </c>
      <c r="AA144">
        <f t="shared" si="40"/>
        <v>-3.763690083008648E-2</v>
      </c>
      <c r="AC144" s="33">
        <f t="shared" si="41"/>
        <v>0.58337421780081355</v>
      </c>
      <c r="AD144" s="33">
        <f t="shared" si="42"/>
        <v>-2.9216314060057626E-2</v>
      </c>
      <c r="AE144" s="33">
        <f t="shared" si="46"/>
        <v>1.4130922698140341E-2</v>
      </c>
      <c r="AF144" s="33">
        <f t="shared" si="43"/>
        <v>0.71718581923501901</v>
      </c>
      <c r="AG144" s="33">
        <f t="shared" si="47"/>
        <v>-3.7702504390357418E-2</v>
      </c>
      <c r="AI144">
        <f t="shared" si="48"/>
        <v>1.0983872537314125</v>
      </c>
      <c r="AK144">
        <f t="shared" si="44"/>
        <v>0.52491206507199706</v>
      </c>
    </row>
    <row r="145" spans="1:38">
      <c r="A145">
        <v>2015</v>
      </c>
      <c r="B145" t="s">
        <v>35</v>
      </c>
      <c r="C145" s="1">
        <v>150727</v>
      </c>
      <c r="D145" s="1">
        <v>41024</v>
      </c>
      <c r="E145" s="1">
        <v>106891</v>
      </c>
      <c r="F145" s="1">
        <v>9532</v>
      </c>
      <c r="G145" s="1">
        <v>160259</v>
      </c>
      <c r="H145" s="1">
        <v>69191</v>
      </c>
      <c r="I145" s="1">
        <v>32965</v>
      </c>
      <c r="J145" s="1">
        <v>-6752</v>
      </c>
      <c r="K145" s="1">
        <v>25911</v>
      </c>
      <c r="L145" s="1">
        <v>65157</v>
      </c>
      <c r="M145" s="1">
        <v>-10249</v>
      </c>
      <c r="N145" s="1">
        <v>-6752</v>
      </c>
      <c r="O145" s="5"/>
      <c r="P145" s="1">
        <f t="shared" si="49"/>
        <v>91068</v>
      </c>
      <c r="R145">
        <f t="shared" si="45"/>
        <v>-0.20482329743667527</v>
      </c>
      <c r="S145" s="23">
        <v>18.05</v>
      </c>
      <c r="T145" s="4">
        <v>19780</v>
      </c>
      <c r="U145" s="17">
        <v>13850</v>
      </c>
      <c r="V145" s="31"/>
      <c r="W145" s="1">
        <f t="shared" si="38"/>
        <v>-8059</v>
      </c>
      <c r="Y145">
        <f t="shared" si="39"/>
        <v>1.7597729169411869</v>
      </c>
      <c r="AA145">
        <f t="shared" si="40"/>
        <v>-6.3952726523939379E-2</v>
      </c>
      <c r="AC145" s="33">
        <f t="shared" si="41"/>
        <v>0.94052128117609624</v>
      </c>
      <c r="AD145" s="33">
        <f t="shared" si="42"/>
        <v>-4.2131799150125736E-2</v>
      </c>
      <c r="AE145" s="33">
        <f t="shared" si="46"/>
        <v>8.6422603410728882E-2</v>
      </c>
      <c r="AF145" s="33">
        <f t="shared" si="43"/>
        <v>0.75977291694118676</v>
      </c>
      <c r="AG145" s="33">
        <f t="shared" si="47"/>
        <v>0.12342520544867995</v>
      </c>
      <c r="AI145">
        <f t="shared" si="48"/>
        <v>1.9341245654699366</v>
      </c>
      <c r="AK145">
        <f t="shared" si="44"/>
        <v>0.43174486300301385</v>
      </c>
    </row>
    <row r="146" spans="1:38">
      <c r="A146">
        <v>2016</v>
      </c>
      <c r="B146" t="s">
        <v>35</v>
      </c>
      <c r="C146" s="1">
        <v>142182</v>
      </c>
      <c r="D146" s="1">
        <v>35916</v>
      </c>
      <c r="E146" s="1">
        <v>103638</v>
      </c>
      <c r="F146" s="1">
        <v>9428</v>
      </c>
      <c r="G146" s="1">
        <v>151610</v>
      </c>
      <c r="H146" s="1">
        <v>64159</v>
      </c>
      <c r="I146" s="1">
        <v>32965</v>
      </c>
      <c r="J146" s="1">
        <v>-4988</v>
      </c>
      <c r="K146" s="1">
        <v>24052</v>
      </c>
      <c r="L146" s="1">
        <v>63399</v>
      </c>
      <c r="M146" s="1">
        <v>-7036</v>
      </c>
      <c r="N146" s="1">
        <v>-4988</v>
      </c>
      <c r="O146" s="5"/>
      <c r="P146" s="1">
        <f t="shared" si="49"/>
        <v>87451</v>
      </c>
      <c r="R146">
        <f t="shared" si="45"/>
        <v>-0.15131199757318367</v>
      </c>
      <c r="S146" s="23">
        <v>16.59</v>
      </c>
      <c r="T146" s="4">
        <v>15870</v>
      </c>
      <c r="U146" s="17">
        <v>12040</v>
      </c>
      <c r="V146" s="31"/>
      <c r="W146" s="1">
        <f t="shared" si="38"/>
        <v>-2951</v>
      </c>
      <c r="Y146">
        <f t="shared" si="39"/>
        <v>1.7336565619604121</v>
      </c>
      <c r="AA146">
        <f t="shared" si="40"/>
        <v>-4.6408548248796255E-2</v>
      </c>
      <c r="AC146" s="33">
        <f t="shared" si="41"/>
        <v>0.93781412835564937</v>
      </c>
      <c r="AD146" s="33">
        <f t="shared" si="42"/>
        <v>-3.2900204472000524E-2</v>
      </c>
      <c r="AE146" s="33">
        <f t="shared" si="46"/>
        <v>7.9414286656552993E-2</v>
      </c>
      <c r="AF146" s="33">
        <f t="shared" si="43"/>
        <v>0.73365656196041207</v>
      </c>
      <c r="AG146" s="33">
        <f t="shared" si="47"/>
        <v>0.10467647252819735</v>
      </c>
      <c r="AI146">
        <f t="shared" si="48"/>
        <v>1.8862542234370481</v>
      </c>
      <c r="AK146">
        <f t="shared" si="44"/>
        <v>0.42318448651144386</v>
      </c>
    </row>
    <row r="147" spans="1:38">
      <c r="A147">
        <v>2017</v>
      </c>
      <c r="B147" t="s">
        <v>35</v>
      </c>
      <c r="C147" s="1">
        <v>122888</v>
      </c>
      <c r="D147" s="1">
        <v>30688</v>
      </c>
      <c r="E147" s="1">
        <v>89689</v>
      </c>
      <c r="F147" s="1">
        <v>19826</v>
      </c>
      <c r="G147" s="1">
        <v>142714</v>
      </c>
      <c r="H147" s="1">
        <v>67028</v>
      </c>
      <c r="I147" s="1">
        <v>32965</v>
      </c>
      <c r="J147" s="1">
        <v>2913</v>
      </c>
      <c r="K147" s="1">
        <v>10446</v>
      </c>
      <c r="L147" s="1">
        <v>65240</v>
      </c>
      <c r="M147">
        <v>-634</v>
      </c>
      <c r="N147" s="1">
        <v>2869</v>
      </c>
      <c r="O147" s="5"/>
      <c r="P147" s="1">
        <f t="shared" si="49"/>
        <v>75686</v>
      </c>
      <c r="R147">
        <f t="shared" si="45"/>
        <v>8.7031700288184438E-2</v>
      </c>
      <c r="S147" s="23">
        <v>26.95</v>
      </c>
      <c r="T147" s="4">
        <v>31120</v>
      </c>
      <c r="U147" s="17">
        <v>25720</v>
      </c>
      <c r="V147" s="31"/>
      <c r="W147" s="1">
        <f t="shared" si="38"/>
        <v>2277</v>
      </c>
      <c r="Y147">
        <f t="shared" si="39"/>
        <v>1.8856063208519409</v>
      </c>
      <c r="AA147">
        <f t="shared" si="40"/>
        <v>-4.4424513362389118E-3</v>
      </c>
      <c r="AC147" s="33">
        <f t="shared" si="41"/>
        <v>0.86107880095856049</v>
      </c>
      <c r="AD147" s="33">
        <f t="shared" si="42"/>
        <v>2.0103143349636334E-2</v>
      </c>
      <c r="AE147" s="33">
        <f t="shared" si="46"/>
        <v>0.18022058102218422</v>
      </c>
      <c r="AF147" s="33">
        <f t="shared" si="43"/>
        <v>0.88560632085194091</v>
      </c>
      <c r="AG147" s="33">
        <f t="shared" si="47"/>
        <v>0.21805849461160082</v>
      </c>
      <c r="AI147">
        <f t="shared" si="48"/>
        <v>2.4055891663357363</v>
      </c>
      <c r="AK147">
        <f t="shared" si="44"/>
        <v>0.46966660593915105</v>
      </c>
    </row>
    <row r="148" spans="1:38">
      <c r="A148">
        <v>2018</v>
      </c>
      <c r="B148" t="s">
        <v>35</v>
      </c>
      <c r="C148" s="1">
        <v>120464</v>
      </c>
      <c r="D148" s="1">
        <v>28602</v>
      </c>
      <c r="E148" s="1">
        <v>90060</v>
      </c>
      <c r="F148" s="1">
        <v>93233</v>
      </c>
      <c r="G148" s="1">
        <v>213697</v>
      </c>
      <c r="H148" s="1">
        <v>163650</v>
      </c>
      <c r="I148" s="1">
        <v>36639</v>
      </c>
      <c r="J148" s="1">
        <v>1751</v>
      </c>
      <c r="K148" s="1">
        <v>9694</v>
      </c>
      <c r="L148" s="1">
        <v>40353</v>
      </c>
      <c r="M148" s="1">
        <v>-2195</v>
      </c>
      <c r="N148" s="1">
        <v>1705</v>
      </c>
      <c r="O148" s="5"/>
      <c r="P148" s="1">
        <f t="shared" si="49"/>
        <v>50047</v>
      </c>
      <c r="R148">
        <f t="shared" si="45"/>
        <v>4.6535112857883677E-2</v>
      </c>
      <c r="S148" s="17">
        <v>12.49</v>
      </c>
      <c r="T148" s="17">
        <v>33790</v>
      </c>
      <c r="U148" s="17">
        <v>28450</v>
      </c>
      <c r="V148" s="31"/>
      <c r="W148" s="1">
        <f t="shared" si="38"/>
        <v>8037</v>
      </c>
      <c r="Y148">
        <f t="shared" si="39"/>
        <v>4.2699262693068514</v>
      </c>
      <c r="AA148">
        <f t="shared" si="40"/>
        <v>-1.0271552712485435E-2</v>
      </c>
      <c r="AC148" s="33">
        <f t="shared" si="41"/>
        <v>0.56371404371610268</v>
      </c>
      <c r="AD148" s="33">
        <f t="shared" si="42"/>
        <v>7.978586503320121E-3</v>
      </c>
      <c r="AE148" s="33">
        <f t="shared" si="46"/>
        <v>0.13313242581786361</v>
      </c>
      <c r="AF148" s="33">
        <f t="shared" si="43"/>
        <v>3.2699262693068514</v>
      </c>
      <c r="AG148" s="33">
        <f t="shared" si="47"/>
        <v>0.15812107797488967</v>
      </c>
      <c r="AI148">
        <f t="shared" si="48"/>
        <v>3.2470407183219216</v>
      </c>
      <c r="AK148">
        <f t="shared" si="44"/>
        <v>0.76580391863245623</v>
      </c>
    </row>
    <row r="149" spans="1:38">
      <c r="A149">
        <v>2019</v>
      </c>
      <c r="B149" t="s">
        <v>35</v>
      </c>
      <c r="C149" s="1">
        <v>115141</v>
      </c>
      <c r="D149" s="1">
        <v>23240</v>
      </c>
      <c r="E149" s="1">
        <v>90205</v>
      </c>
      <c r="F149" s="1">
        <v>178256</v>
      </c>
      <c r="G149" s="1">
        <v>293397</v>
      </c>
      <c r="H149" s="1">
        <v>192322</v>
      </c>
      <c r="I149" s="1">
        <v>36639</v>
      </c>
      <c r="J149" s="1">
        <v>30494</v>
      </c>
      <c r="K149" s="1">
        <v>26115</v>
      </c>
      <c r="L149" s="1">
        <v>74960</v>
      </c>
      <c r="M149" s="1">
        <v>27943</v>
      </c>
      <c r="N149" s="1">
        <v>28672</v>
      </c>
      <c r="P149" s="1">
        <f t="shared" si="49"/>
        <v>101075</v>
      </c>
      <c r="R149">
        <f t="shared" si="45"/>
        <v>0.78255410900952538</v>
      </c>
      <c r="S149" s="27">
        <v>12.3</v>
      </c>
      <c r="T149" s="4">
        <v>23870</v>
      </c>
      <c r="U149" s="17">
        <v>31000</v>
      </c>
      <c r="V149" s="31"/>
      <c r="W149" s="1">
        <f t="shared" si="38"/>
        <v>13399</v>
      </c>
      <c r="X149">
        <f>SUM(W145:W151)/7</f>
        <v>-85621.71428571429</v>
      </c>
      <c r="Y149">
        <f t="shared" si="39"/>
        <v>2.9027652733118972</v>
      </c>
      <c r="Z149">
        <f>SUM(Y145:Y151)/7</f>
        <v>3.3234007432066073</v>
      </c>
      <c r="AA149">
        <f t="shared" si="40"/>
        <v>9.5239555960013225E-2</v>
      </c>
      <c r="AB149">
        <f>SUM(AA145:AA151)/7</f>
        <v>1.1654955911657827E-2</v>
      </c>
      <c r="AC149" s="33">
        <f t="shared" si="41"/>
        <v>0.39244095883734326</v>
      </c>
      <c r="AD149" s="33">
        <f t="shared" si="42"/>
        <v>9.7724243942507935E-2</v>
      </c>
      <c r="AE149" s="33">
        <f t="shared" si="46"/>
        <v>0.10565888540100955</v>
      </c>
      <c r="AF149" s="33">
        <f t="shared" si="43"/>
        <v>1.9027652733118972</v>
      </c>
      <c r="AG149" s="33">
        <f t="shared" si="47"/>
        <v>8.135734175877736E-2</v>
      </c>
      <c r="AI149">
        <f t="shared" si="48"/>
        <v>2.1794339196935701</v>
      </c>
      <c r="AJ149">
        <f>SUM(AI145:AI151)/7</f>
        <v>2.8421226918152889</v>
      </c>
      <c r="AK149">
        <f t="shared" si="44"/>
        <v>0.65550090832557939</v>
      </c>
      <c r="AL149">
        <f>SUM(AK145:AK151)/7</f>
        <v>0.55382054781854506</v>
      </c>
    </row>
    <row r="150" spans="1:38">
      <c r="A150">
        <v>2020</v>
      </c>
      <c r="B150" t="s">
        <v>35</v>
      </c>
      <c r="C150" s="4">
        <v>157960</v>
      </c>
      <c r="D150" s="4">
        <v>22750</v>
      </c>
      <c r="E150" s="4">
        <v>90568</v>
      </c>
      <c r="F150" s="4">
        <v>118545</v>
      </c>
      <c r="G150" s="4">
        <v>276505</v>
      </c>
      <c r="H150" s="4">
        <v>247093</v>
      </c>
      <c r="I150" s="4">
        <v>36639</v>
      </c>
      <c r="J150" s="4">
        <v>54771</v>
      </c>
      <c r="K150" s="4">
        <v>25200</v>
      </c>
      <c r="L150" s="4">
        <v>4212</v>
      </c>
      <c r="M150" s="4">
        <v>11451</v>
      </c>
      <c r="N150" s="4">
        <v>54771</v>
      </c>
      <c r="P150" s="1">
        <f t="shared" si="49"/>
        <v>29412</v>
      </c>
      <c r="R150">
        <f t="shared" si="45"/>
        <v>1.4948825022516989</v>
      </c>
      <c r="S150" s="23">
        <v>13.48</v>
      </c>
      <c r="T150" s="4">
        <v>30190</v>
      </c>
      <c r="U150" s="27">
        <v>49060</v>
      </c>
      <c r="V150" s="31"/>
      <c r="W150" s="1">
        <f t="shared" si="38"/>
        <v>13889</v>
      </c>
      <c r="Y150">
        <f t="shared" si="39"/>
        <v>9.40109479124167</v>
      </c>
      <c r="AA150">
        <f t="shared" si="40"/>
        <v>4.1413355997179074E-2</v>
      </c>
      <c r="AC150" s="33">
        <f t="shared" si="41"/>
        <v>0.57127357552304658</v>
      </c>
      <c r="AD150" s="33">
        <f t="shared" si="42"/>
        <v>0.19808321730167627</v>
      </c>
      <c r="AE150" s="33">
        <f t="shared" si="46"/>
        <v>0.17742897958445597</v>
      </c>
      <c r="AF150" s="33">
        <f t="shared" si="43"/>
        <v>8.40109479124167</v>
      </c>
      <c r="AG150" s="33">
        <f t="shared" si="47"/>
        <v>0.10918428238187375</v>
      </c>
      <c r="AI150">
        <f t="shared" si="48"/>
        <v>6.6982015846055827</v>
      </c>
      <c r="AK150">
        <f t="shared" si="44"/>
        <v>0.89362940995642037</v>
      </c>
    </row>
    <row r="151" spans="1:38">
      <c r="A151">
        <v>2021</v>
      </c>
      <c r="B151" t="s">
        <v>35</v>
      </c>
      <c r="C151" s="10">
        <v>854468</v>
      </c>
      <c r="D151" s="2">
        <v>671303</v>
      </c>
      <c r="E151" s="2">
        <v>504870</v>
      </c>
      <c r="F151" s="10">
        <v>188284</v>
      </c>
      <c r="G151" s="10">
        <v>1042752</v>
      </c>
      <c r="H151" s="10">
        <v>247355</v>
      </c>
      <c r="I151" s="2">
        <v>45359</v>
      </c>
      <c r="J151" s="2">
        <v>48035</v>
      </c>
      <c r="K151" s="10">
        <v>621752</v>
      </c>
      <c r="L151" s="10">
        <v>173645</v>
      </c>
      <c r="M151" s="10">
        <v>73000</v>
      </c>
      <c r="N151" s="10">
        <v>24841</v>
      </c>
      <c r="P151" s="1">
        <f t="shared" si="49"/>
        <v>795397</v>
      </c>
      <c r="R151">
        <f t="shared" si="45"/>
        <v>0.54765316695694355</v>
      </c>
      <c r="S151" s="27">
        <v>19.190000000000001</v>
      </c>
      <c r="T151" s="4">
        <v>48000</v>
      </c>
      <c r="U151" s="17">
        <v>93190</v>
      </c>
      <c r="V151" s="31"/>
      <c r="W151" s="1">
        <f t="shared" si="38"/>
        <v>-625944</v>
      </c>
      <c r="Y151">
        <f t="shared" si="39"/>
        <v>1.3109830688322939</v>
      </c>
      <c r="AA151">
        <f t="shared" si="40"/>
        <v>7.0007058245872458E-2</v>
      </c>
      <c r="AC151" s="33">
        <f t="shared" si="41"/>
        <v>0.81943549377033087</v>
      </c>
      <c r="AD151" s="33">
        <f t="shared" si="42"/>
        <v>2.3822538820352297E-2</v>
      </c>
      <c r="AE151" s="33">
        <f t="shared" si="46"/>
        <v>8.9369284355244577E-2</v>
      </c>
      <c r="AF151" s="33">
        <f t="shared" si="43"/>
        <v>0.31098306883229382</v>
      </c>
      <c r="AG151" s="33">
        <f t="shared" si="47"/>
        <v>4.6032038298655861E-2</v>
      </c>
      <c r="AI151">
        <f t="shared" si="48"/>
        <v>1.5442146648432293</v>
      </c>
      <c r="AK151">
        <f t="shared" si="44"/>
        <v>0.23721364236175044</v>
      </c>
    </row>
    <row r="152" spans="1:38">
      <c r="A152">
        <v>2015</v>
      </c>
      <c r="B152" t="s">
        <v>36</v>
      </c>
      <c r="C152" s="4">
        <v>62177000</v>
      </c>
      <c r="D152" s="4">
        <v>222000</v>
      </c>
      <c r="E152" s="4">
        <v>50300000</v>
      </c>
      <c r="F152" s="4">
        <v>22809000</v>
      </c>
      <c r="G152" s="4">
        <v>84986000</v>
      </c>
      <c r="H152" s="4">
        <v>23136000</v>
      </c>
      <c r="I152" s="4">
        <v>18081000</v>
      </c>
      <c r="J152" s="4">
        <v>5000</v>
      </c>
      <c r="K152" s="4">
        <v>46255000</v>
      </c>
      <c r="L152" s="4">
        <v>15595000</v>
      </c>
      <c r="M152" s="4">
        <v>-412000</v>
      </c>
      <c r="N152" s="4">
        <v>279000</v>
      </c>
      <c r="P152" s="1">
        <f t="shared" si="49"/>
        <v>61850000</v>
      </c>
      <c r="R152">
        <f t="shared" si="45"/>
        <v>1.5430562468889995E-2</v>
      </c>
      <c r="S152" s="17">
        <v>0.91</v>
      </c>
      <c r="T152" s="4">
        <v>47218760</v>
      </c>
      <c r="U152" s="4">
        <v>11121220</v>
      </c>
      <c r="V152" s="32">
        <v>7.86</v>
      </c>
      <c r="W152" s="1">
        <f t="shared" si="38"/>
        <v>17859000</v>
      </c>
      <c r="Y152">
        <f t="shared" si="39"/>
        <v>1.3740662894098625</v>
      </c>
      <c r="AA152">
        <f t="shared" si="40"/>
        <v>-4.847857294142565E-3</v>
      </c>
      <c r="AC152" s="33">
        <f t="shared" si="41"/>
        <v>0.73161461887840351</v>
      </c>
      <c r="AD152" s="33">
        <f t="shared" si="42"/>
        <v>3.2828936530722706E-3</v>
      </c>
      <c r="AE152" s="33">
        <f t="shared" si="46"/>
        <v>0.1308594356717577</v>
      </c>
      <c r="AF152" s="33">
        <f t="shared" si="43"/>
        <v>0.37406628940986258</v>
      </c>
      <c r="AG152" s="33">
        <f t="shared" si="47"/>
        <v>0.55560633516108537</v>
      </c>
      <c r="AI152">
        <f t="shared" si="48"/>
        <v>2.0944158402921889</v>
      </c>
      <c r="AK152">
        <f t="shared" si="44"/>
        <v>0.2722330736827242</v>
      </c>
    </row>
    <row r="153" spans="1:38">
      <c r="A153">
        <v>2016</v>
      </c>
      <c r="B153" t="s">
        <v>36</v>
      </c>
      <c r="C153" s="4">
        <v>76817000</v>
      </c>
      <c r="D153" s="4">
        <v>205000</v>
      </c>
      <c r="E153" s="4">
        <v>68211000</v>
      </c>
      <c r="F153" s="4">
        <v>6443000</v>
      </c>
      <c r="G153" s="4">
        <v>83260000</v>
      </c>
      <c r="H153" s="4">
        <v>20277000</v>
      </c>
      <c r="I153" s="4">
        <v>12928000</v>
      </c>
      <c r="J153" s="4">
        <v>24000</v>
      </c>
      <c r="K153" s="4">
        <v>45471000</v>
      </c>
      <c r="L153" s="4">
        <v>17512000</v>
      </c>
      <c r="M153" s="4">
        <v>5093000</v>
      </c>
      <c r="N153" s="4">
        <v>148000</v>
      </c>
      <c r="P153" s="1">
        <f t="shared" si="49"/>
        <v>62983000</v>
      </c>
      <c r="R153">
        <f t="shared" si="45"/>
        <v>1.1448019801980198E-2</v>
      </c>
      <c r="S153" s="23">
        <v>13.05</v>
      </c>
      <c r="T153" s="4">
        <v>52036240</v>
      </c>
      <c r="U153" s="4">
        <v>15046460</v>
      </c>
      <c r="V153" s="31"/>
      <c r="W153" s="1">
        <f t="shared" si="38"/>
        <v>12723000</v>
      </c>
      <c r="Y153">
        <f t="shared" si="39"/>
        <v>1.3219440166394105</v>
      </c>
      <c r="AA153">
        <f t="shared" si="40"/>
        <v>6.1169829449915926E-2</v>
      </c>
      <c r="AC153" s="33">
        <f t="shared" si="41"/>
        <v>0.92261590199375454</v>
      </c>
      <c r="AD153" s="33">
        <f t="shared" si="42"/>
        <v>1.7775642565457603E-3</v>
      </c>
      <c r="AE153" s="33">
        <f t="shared" si="46"/>
        <v>0.18071655056449676</v>
      </c>
      <c r="AF153" s="33">
        <f t="shared" si="43"/>
        <v>0.32194401663941064</v>
      </c>
      <c r="AG153" s="33">
        <f t="shared" si="47"/>
        <v>0.62498486668268072</v>
      </c>
      <c r="AI153">
        <f t="shared" si="48"/>
        <v>2.5241435658808355</v>
      </c>
      <c r="AK153">
        <f t="shared" si="44"/>
        <v>0.24353831371607015</v>
      </c>
    </row>
    <row r="154" spans="1:38">
      <c r="A154">
        <v>2017</v>
      </c>
      <c r="B154" t="s">
        <v>36</v>
      </c>
      <c r="C154" s="4">
        <v>76400000</v>
      </c>
      <c r="D154" s="4">
        <v>210000</v>
      </c>
      <c r="E154" s="4">
        <v>69166000</v>
      </c>
      <c r="F154" s="4">
        <v>8465000</v>
      </c>
      <c r="G154" s="4">
        <v>84865000</v>
      </c>
      <c r="H154" s="4">
        <v>19865000</v>
      </c>
      <c r="I154" s="4">
        <v>10924000</v>
      </c>
      <c r="J154" s="4">
        <v>554000</v>
      </c>
      <c r="K154" s="4">
        <v>48874000</v>
      </c>
      <c r="L154" s="4">
        <v>16126000</v>
      </c>
      <c r="M154" s="4">
        <v>2007000</v>
      </c>
      <c r="N154" s="4">
        <v>565000</v>
      </c>
      <c r="P154" s="1">
        <f t="shared" si="49"/>
        <v>65000000</v>
      </c>
      <c r="R154">
        <f t="shared" si="45"/>
        <v>5.1720981325521789E-2</v>
      </c>
      <c r="S154" s="23">
        <v>18.510000000000002</v>
      </c>
      <c r="T154" s="4">
        <v>52007530</v>
      </c>
      <c r="U154" s="4">
        <v>16051880</v>
      </c>
      <c r="V154" s="31"/>
      <c r="W154" s="1">
        <f t="shared" si="38"/>
        <v>10714000</v>
      </c>
      <c r="Y154">
        <f t="shared" si="39"/>
        <v>1.3056153846153846</v>
      </c>
      <c r="AA154">
        <f t="shared" si="40"/>
        <v>2.3649325399163378E-2</v>
      </c>
      <c r="AC154" s="33">
        <f t="shared" si="41"/>
        <v>0.90025334354563125</v>
      </c>
      <c r="AD154" s="33">
        <f t="shared" si="42"/>
        <v>6.6576327107759382E-3</v>
      </c>
      <c r="AE154" s="33">
        <f t="shared" si="46"/>
        <v>0.18914605549991162</v>
      </c>
      <c r="AF154" s="33">
        <f t="shared" si="43"/>
        <v>0.30561538461538462</v>
      </c>
      <c r="AG154" s="33">
        <f t="shared" si="47"/>
        <v>0.6128266069640016</v>
      </c>
      <c r="AI154">
        <f t="shared" si="48"/>
        <v>2.5100025189327839</v>
      </c>
      <c r="AK154">
        <f t="shared" si="44"/>
        <v>0.23407765274259118</v>
      </c>
    </row>
    <row r="155" spans="1:38">
      <c r="A155">
        <v>2018</v>
      </c>
      <c r="B155" t="s">
        <v>36</v>
      </c>
      <c r="C155" s="4">
        <v>75034000</v>
      </c>
      <c r="D155" s="4">
        <v>177000</v>
      </c>
      <c r="E155" s="4">
        <v>68040000</v>
      </c>
      <c r="F155" s="4">
        <v>10810000</v>
      </c>
      <c r="G155" s="4">
        <v>85844000</v>
      </c>
      <c r="H155" s="4">
        <v>20949000</v>
      </c>
      <c r="I155" s="4">
        <v>9439000</v>
      </c>
      <c r="J155" s="4">
        <v>3014000</v>
      </c>
      <c r="K155" s="4">
        <v>46371000</v>
      </c>
      <c r="L155" s="4">
        <v>18524000</v>
      </c>
      <c r="M155" s="4">
        <v>4086000</v>
      </c>
      <c r="N155" s="4">
        <v>3121000</v>
      </c>
      <c r="P155" s="1">
        <f t="shared" si="49"/>
        <v>64895000</v>
      </c>
      <c r="R155">
        <f t="shared" si="45"/>
        <v>0.33064943320266976</v>
      </c>
      <c r="S155" s="23">
        <v>18.559999999999999</v>
      </c>
      <c r="T155" s="4">
        <v>48692920</v>
      </c>
      <c r="U155" s="4">
        <v>15712990</v>
      </c>
      <c r="V155" s="31"/>
      <c r="W155" s="1">
        <f t="shared" si="38"/>
        <v>9262000</v>
      </c>
      <c r="X155">
        <f>SUM(W152:W158)/7</f>
        <v>4169714.2857142859</v>
      </c>
      <c r="Y155">
        <f t="shared" si="39"/>
        <v>1.3228137760998535</v>
      </c>
      <c r="Z155">
        <f>SUM(Y152:Y158)/7</f>
        <v>1.3280530443777654</v>
      </c>
      <c r="AA155">
        <f t="shared" si="40"/>
        <v>4.7597968407809513E-2</v>
      </c>
      <c r="AB155">
        <f>SUM(AA152:AA158)/7</f>
        <v>7.6640033626064002E-2</v>
      </c>
      <c r="AC155" s="33">
        <f t="shared" si="41"/>
        <v>0.87407390149573649</v>
      </c>
      <c r="AD155" s="33">
        <f t="shared" si="42"/>
        <v>3.6356646940962675E-2</v>
      </c>
      <c r="AE155" s="33">
        <f t="shared" si="46"/>
        <v>0.18304121429569917</v>
      </c>
      <c r="AF155" s="33">
        <f t="shared" si="43"/>
        <v>0.32281377609985362</v>
      </c>
      <c r="AG155" s="33">
        <f t="shared" si="47"/>
        <v>0.56722566516005779</v>
      </c>
      <c r="AI155">
        <f t="shared" si="48"/>
        <v>2.4647379255080084</v>
      </c>
      <c r="AJ155">
        <f>SUM(AI152:AI158)/7</f>
        <v>2.3225714457000621</v>
      </c>
      <c r="AK155">
        <f t="shared" si="44"/>
        <v>0.24403569265178696</v>
      </c>
      <c r="AL155">
        <f>SUM(AK152:AK158)/7</f>
        <v>0.24553994431746901</v>
      </c>
    </row>
    <row r="156" spans="1:38">
      <c r="A156">
        <v>2019</v>
      </c>
      <c r="B156" t="s">
        <v>36</v>
      </c>
      <c r="C156" s="11">
        <v>76554000</v>
      </c>
      <c r="D156" s="4">
        <v>136000</v>
      </c>
      <c r="E156" s="4">
        <v>70130000</v>
      </c>
      <c r="F156" s="4">
        <v>9501000</v>
      </c>
      <c r="G156" s="4">
        <v>86055000</v>
      </c>
      <c r="H156" s="4">
        <v>24821000</v>
      </c>
      <c r="I156" s="4">
        <v>10441000</v>
      </c>
      <c r="J156" s="4">
        <v>5740000</v>
      </c>
      <c r="K156" s="4">
        <v>45438000</v>
      </c>
      <c r="L156" s="4">
        <v>15796000</v>
      </c>
      <c r="M156" s="4">
        <v>6810000</v>
      </c>
      <c r="N156" s="4">
        <v>5964000</v>
      </c>
      <c r="P156" s="1">
        <f t="shared" si="49"/>
        <v>61234000</v>
      </c>
      <c r="R156">
        <f t="shared" si="45"/>
        <v>0.57120965424767745</v>
      </c>
      <c r="S156" s="23">
        <v>6.67</v>
      </c>
      <c r="T156" s="4">
        <v>48422290</v>
      </c>
      <c r="U156" s="4">
        <v>14896210</v>
      </c>
      <c r="V156" s="31"/>
      <c r="W156" s="1">
        <f t="shared" si="38"/>
        <v>10305000</v>
      </c>
      <c r="Y156">
        <f t="shared" si="39"/>
        <v>1.4053467028121631</v>
      </c>
      <c r="AA156">
        <f t="shared" si="40"/>
        <v>7.9135436639358556E-2</v>
      </c>
      <c r="AC156" s="33">
        <f t="shared" si="41"/>
        <v>0.88959386438905352</v>
      </c>
      <c r="AD156" s="33">
        <f t="shared" si="42"/>
        <v>6.9304514554645286E-2</v>
      </c>
      <c r="AE156" s="33">
        <f t="shared" si="46"/>
        <v>0.17310104003253732</v>
      </c>
      <c r="AF156" s="33">
        <f t="shared" si="43"/>
        <v>0.40534670281216317</v>
      </c>
      <c r="AG156" s="33">
        <f t="shared" si="47"/>
        <v>0.56269002382197431</v>
      </c>
      <c r="AI156">
        <f t="shared" si="48"/>
        <v>2.5416704352600128</v>
      </c>
      <c r="AK156">
        <f t="shared" si="44"/>
        <v>0.28843181686130964</v>
      </c>
    </row>
    <row r="157" spans="1:38">
      <c r="A157">
        <v>2020</v>
      </c>
      <c r="B157" t="s">
        <v>36</v>
      </c>
      <c r="C157" s="11">
        <v>71396000</v>
      </c>
      <c r="D157" s="4">
        <v>23769000</v>
      </c>
      <c r="E157" s="4">
        <v>427000</v>
      </c>
      <c r="F157" s="11">
        <v>33655000</v>
      </c>
      <c r="G157" s="4">
        <v>105051000</v>
      </c>
      <c r="H157" s="11">
        <v>18260000</v>
      </c>
      <c r="I157" s="11">
        <v>7157000</v>
      </c>
      <c r="J157" s="4">
        <v>4139000</v>
      </c>
      <c r="K157" s="4">
        <v>58674000</v>
      </c>
      <c r="L157" s="11">
        <v>28117000</v>
      </c>
      <c r="M157" s="11">
        <v>13498000</v>
      </c>
      <c r="N157" s="11">
        <v>1957000</v>
      </c>
      <c r="P157" s="1">
        <f t="shared" si="49"/>
        <v>86791000</v>
      </c>
      <c r="R157">
        <f t="shared" si="45"/>
        <v>0.27343859158865447</v>
      </c>
      <c r="S157" s="23">
        <v>14.08</v>
      </c>
      <c r="T157" s="4">
        <v>43075630</v>
      </c>
      <c r="U157" s="4">
        <v>14155510</v>
      </c>
      <c r="V157" s="31"/>
      <c r="W157" s="1">
        <f t="shared" si="38"/>
        <v>-16612000</v>
      </c>
      <c r="Y157">
        <f t="shared" si="39"/>
        <v>1.2103904782753971</v>
      </c>
      <c r="AA157">
        <f t="shared" si="40"/>
        <v>0.12848997153763411</v>
      </c>
      <c r="AC157" s="33">
        <f t="shared" si="41"/>
        <v>0.67963179788864458</v>
      </c>
      <c r="AD157" s="33">
        <f t="shared" si="42"/>
        <v>1.8629046843913907E-2</v>
      </c>
      <c r="AE157" s="33">
        <f t="shared" si="46"/>
        <v>0.13474893147138056</v>
      </c>
      <c r="AF157" s="33">
        <f t="shared" si="43"/>
        <v>0.21039047827539722</v>
      </c>
      <c r="AG157" s="33">
        <f t="shared" si="47"/>
        <v>0.41004493055753871</v>
      </c>
      <c r="AI157">
        <f t="shared" si="48"/>
        <v>1.8225895144261859</v>
      </c>
      <c r="AK157">
        <f t="shared" si="44"/>
        <v>0.17382033488496063</v>
      </c>
    </row>
    <row r="158" spans="1:38">
      <c r="A158">
        <v>2021</v>
      </c>
      <c r="B158" t="s">
        <v>36</v>
      </c>
      <c r="C158" s="11">
        <v>84284000</v>
      </c>
      <c r="D158" s="4">
        <v>22725000</v>
      </c>
      <c r="E158" s="4">
        <v>12773000</v>
      </c>
      <c r="F158" s="4">
        <v>24929000</v>
      </c>
      <c r="G158" s="4">
        <v>109213000</v>
      </c>
      <c r="H158" s="4">
        <v>28684000</v>
      </c>
      <c r="I158" s="4">
        <v>7662000</v>
      </c>
      <c r="J158" s="4">
        <v>13586000</v>
      </c>
      <c r="K158" s="4">
        <v>55034000</v>
      </c>
      <c r="L158" s="4">
        <v>25495000</v>
      </c>
      <c r="M158" s="4">
        <v>21983000</v>
      </c>
      <c r="N158" s="4">
        <v>10717000</v>
      </c>
      <c r="P158" s="1">
        <f t="shared" si="49"/>
        <v>80529000</v>
      </c>
      <c r="R158">
        <f t="shared" si="45"/>
        <v>1.3987209605847037</v>
      </c>
      <c r="S158" s="23">
        <v>6.64</v>
      </c>
      <c r="T158" s="4">
        <v>39277080</v>
      </c>
      <c r="U158" s="4">
        <v>21962320</v>
      </c>
      <c r="V158" s="31"/>
      <c r="W158" s="1">
        <f t="shared" si="38"/>
        <v>-15063000</v>
      </c>
      <c r="Y158">
        <f t="shared" si="39"/>
        <v>1.3561946627922861</v>
      </c>
      <c r="AA158">
        <f t="shared" si="40"/>
        <v>0.20128556124270919</v>
      </c>
      <c r="AC158" s="33">
        <f t="shared" si="41"/>
        <v>0.77173962806625584</v>
      </c>
      <c r="AD158" s="33">
        <f t="shared" si="42"/>
        <v>9.8129343576314171E-2</v>
      </c>
      <c r="AE158" s="33">
        <f t="shared" si="46"/>
        <v>0.20109620649556373</v>
      </c>
      <c r="AF158" s="33">
        <f t="shared" si="43"/>
        <v>0.35619466279228601</v>
      </c>
      <c r="AG158" s="33">
        <f t="shared" si="47"/>
        <v>0.35963740580333842</v>
      </c>
      <c r="AI158">
        <f t="shared" si="48"/>
        <v>2.3004403196004173</v>
      </c>
      <c r="AK158">
        <f t="shared" si="44"/>
        <v>0.26264272568283997</v>
      </c>
    </row>
    <row r="159" spans="1:38">
      <c r="T159" s="1"/>
    </row>
    <row r="160" spans="1:38">
      <c r="T160" s="1"/>
    </row>
    <row r="161" spans="20:20">
      <c r="T161" s="1"/>
    </row>
    <row r="162" spans="20:20">
      <c r="T162" s="1"/>
    </row>
    <row r="163" spans="20:20">
      <c r="T163" s="1"/>
    </row>
    <row r="164" spans="20:20">
      <c r="T164" s="1"/>
    </row>
    <row r="165" spans="20:20">
      <c r="T165" s="1"/>
    </row>
  </sheetData>
  <pageMargins left="0.7" right="0.7" top="0.75" bottom="0.75" header="0.3" footer="0.3"/>
  <pageSetup paperSize="9" orientation="portrait" r:id="rId1"/>
  <headerFooter>
    <oddHeader>&amp;L&amp;"Calibri"&amp;10&amp;K000000 Secret&amp;1#_x000D_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Peinado</dc:creator>
  <cp:lastModifiedBy>Alberto Peinado</cp:lastModifiedBy>
  <dcterms:created xsi:type="dcterms:W3CDTF">2022-07-22T17:21:35Z</dcterms:created>
  <dcterms:modified xsi:type="dcterms:W3CDTF">2022-08-29T17:50:35Z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71c3c4-ac02-46b2-a079-8b175155aa18_Enabled">
    <vt:lpwstr>true</vt:lpwstr>
  </property>
  <property fmtid="{D5CDD505-2E9C-101B-9397-08002B2CF9AE}" pid="3" name="MSIP_Label_2d71c3c4-ac02-46b2-a079-8b175155aa18_SetDate">
    <vt:lpwstr>2022-08-27T19:52:43Z</vt:lpwstr>
  </property>
  <property fmtid="{D5CDD505-2E9C-101B-9397-08002B2CF9AE}" pid="4" name="MSIP_Label_2d71c3c4-ac02-46b2-a079-8b175155aa18_Method">
    <vt:lpwstr>Privileged</vt:lpwstr>
  </property>
  <property fmtid="{D5CDD505-2E9C-101B-9397-08002B2CF9AE}" pid="5" name="MSIP_Label_2d71c3c4-ac02-46b2-a079-8b175155aa18_Name">
    <vt:lpwstr>Secret</vt:lpwstr>
  </property>
  <property fmtid="{D5CDD505-2E9C-101B-9397-08002B2CF9AE}" pid="6" name="MSIP_Label_2d71c3c4-ac02-46b2-a079-8b175155aa18_SiteId">
    <vt:lpwstr>35595a02-4d6d-44ac-99e1-f9ab4cd872db</vt:lpwstr>
  </property>
  <property fmtid="{D5CDD505-2E9C-101B-9397-08002B2CF9AE}" pid="7" name="MSIP_Label_2d71c3c4-ac02-46b2-a079-8b175155aa18_ActionId">
    <vt:lpwstr>7ec48c86-1f21-4269-9b99-b8e510bd9c97</vt:lpwstr>
  </property>
  <property fmtid="{D5CDD505-2E9C-101B-9397-08002B2CF9AE}" pid="8" name="MSIP_Label_2d71c3c4-ac02-46b2-a079-8b175155aa18_ContentBits">
    <vt:lpwstr>1</vt:lpwstr>
  </property>
</Properties>
</file>