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ertOS\Instituto_Santa_Cruz\Nivel-600\TMG-600\Sistema_Puesta_a_Tierra_Proyecto_AgXplore[SPAT-2025-001]\05_Lista_Materiales_Herramientas\Presupuestos\"/>
    </mc:Choice>
  </mc:AlternateContent>
  <xr:revisionPtr revIDLastSave="0" documentId="13_ncr:1_{51272671-F559-4BB0-8C0F-FEDA677032BE}" xr6:coauthVersionLast="47" xr6:coauthVersionMax="47" xr10:uidLastSave="{00000000-0000-0000-0000-000000000000}"/>
  <bookViews>
    <workbookView xWindow="-120" yWindow="-120" windowWidth="29040" windowHeight="16440" xr2:uid="{0E4B81B5-5C4D-4BDF-BA2C-1E33444AA47B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5" i="1" l="1"/>
  <c r="G84" i="1"/>
  <c r="G97" i="1" l="1"/>
  <c r="G77" i="1"/>
  <c r="G80" i="1"/>
  <c r="G81" i="1"/>
  <c r="G82" i="1"/>
  <c r="G83" i="1"/>
  <c r="G86" i="1"/>
  <c r="G87" i="1"/>
  <c r="G88" i="1"/>
  <c r="G89" i="1"/>
  <c r="G79" i="1"/>
  <c r="G78" i="1"/>
  <c r="G58" i="1"/>
  <c r="G57" i="1"/>
  <c r="G56" i="1"/>
  <c r="G51" i="1"/>
  <c r="G52" i="1"/>
  <c r="G53" i="1"/>
  <c r="G54" i="1"/>
  <c r="G55" i="1"/>
  <c r="G47" i="1"/>
  <c r="G48" i="1"/>
  <c r="G49" i="1"/>
  <c r="G50" i="1"/>
  <c r="G42" i="1"/>
  <c r="G43" i="1"/>
  <c r="G44" i="1"/>
  <c r="G45" i="1"/>
  <c r="G46" i="1"/>
  <c r="G41" i="1"/>
  <c r="G30" i="1"/>
  <c r="G29" i="1"/>
  <c r="G28" i="1"/>
  <c r="G27" i="1"/>
  <c r="G26" i="1"/>
  <c r="G25" i="1"/>
  <c r="G24" i="1"/>
  <c r="G23" i="1"/>
  <c r="G36" i="1"/>
  <c r="G35" i="1"/>
  <c r="G34" i="1"/>
  <c r="G33" i="1"/>
  <c r="G32" i="1"/>
  <c r="G31" i="1"/>
  <c r="G22" i="1"/>
  <c r="G21" i="1"/>
  <c r="G20" i="1"/>
  <c r="G19" i="1"/>
  <c r="G18" i="1"/>
  <c r="G17" i="1"/>
  <c r="G16" i="1"/>
  <c r="G15" i="1"/>
  <c r="G14" i="1"/>
  <c r="G13" i="1"/>
  <c r="G90" i="1" l="1"/>
  <c r="G60" i="1"/>
  <c r="G37" i="1"/>
  <c r="G61" i="1" l="1"/>
  <c r="F61" i="1"/>
  <c r="F91" i="1"/>
  <c r="G91" i="1"/>
  <c r="G92" i="1" s="1"/>
  <c r="G62" i="1" l="1"/>
  <c r="G94" i="1"/>
  <c r="G96" i="1" s="1"/>
  <c r="G98" i="1" s="1"/>
  <c r="G100" i="1" l="1"/>
  <c r="G101" i="1" s="1"/>
  <c r="G102" i="1" s="1"/>
  <c r="G104" i="1" s="1"/>
  <c r="G105" i="1" s="1"/>
</calcChain>
</file>

<file path=xl/sharedStrings.xml><?xml version="1.0" encoding="utf-8"?>
<sst xmlns="http://schemas.openxmlformats.org/spreadsheetml/2006/main" count="156" uniqueCount="95">
  <si>
    <t>ANALISIS DE PRECIO UNITARIO</t>
  </si>
  <si>
    <t>DATOS GENERALES</t>
  </si>
  <si>
    <t>Proyecto:</t>
  </si>
  <si>
    <t>Actividad:</t>
  </si>
  <si>
    <t>Cantidad:</t>
  </si>
  <si>
    <t>Unidad:</t>
  </si>
  <si>
    <t>Moneda:</t>
  </si>
  <si>
    <t>1. MATERIALES</t>
  </si>
  <si>
    <t>DESCRIPCION</t>
  </si>
  <si>
    <t>UNIDAD</t>
  </si>
  <si>
    <t>CANTIDAD</t>
  </si>
  <si>
    <t>PRECIO PRODUCTIVO</t>
  </si>
  <si>
    <t>COSTO TOTAL</t>
  </si>
  <si>
    <t>m.</t>
  </si>
  <si>
    <t>2. MANO DE OBRA</t>
  </si>
  <si>
    <t>SUBTOTAL MANO DE OBRA</t>
  </si>
  <si>
    <t>TOTAL MANO DE OBRA</t>
  </si>
  <si>
    <t>3.   EQUIPO, MAQUINARIA Y HERRAMIENTAS</t>
  </si>
  <si>
    <t>TOTAL EQUIPO, MAQUINARIA Y HERRAMIENTAS</t>
  </si>
  <si>
    <t>COSTO NETO</t>
  </si>
  <si>
    <t>PRECIO DE VENTA</t>
  </si>
  <si>
    <t>IMPUESTOS IT (% DE 1 + 2 + 3 + 4 + 5) </t>
  </si>
  <si>
    <t>Puesta a tierra</t>
  </si>
  <si>
    <t>Cable Cobre Desnudo No. 35mm # 2/0awg Cl2a Cbr/x Induscabo</t>
  </si>
  <si>
    <t>Cable Cobre Desnudo No. 50mm # 1/0awg Cl2a Cbr/x Induscabo</t>
  </si>
  <si>
    <t>JABALINA 3/4" X 2.40MTS CON ROSCA IHP-834 (D.P 4841)</t>
  </si>
  <si>
    <t>CONECTOR JABALINA 3/4" INTELLI</t>
  </si>
  <si>
    <t>TAPA DE ALUMINIO PARA CAMARA DE INSPECCION</t>
  </si>
  <si>
    <t>AISLADOR PARA BARRA, POXI ROJO</t>
  </si>
  <si>
    <t>BARRA DE COBRE 1/4X2" (3 mts)</t>
  </si>
  <si>
    <t>TERMINAL DE COMPRESION DE 35MM² TIPO OJAL</t>
  </si>
  <si>
    <t>PERNO BRONCE 1/4X1"</t>
  </si>
  <si>
    <t>TUERCA DE BRONCE 1/4"</t>
  </si>
  <si>
    <t>ARANDELA BRONCE 1/4"</t>
  </si>
  <si>
    <t>TUBO PVC 3/4"</t>
  </si>
  <si>
    <t>CEMENTO CONDUCTIVO PARA  ATERRAMIENTO REDUCRETE 25KG REJYRA</t>
  </si>
  <si>
    <t>ROLLO DE CINTA DE PELIGRO AMARILLO 220 METROS</t>
  </si>
  <si>
    <t>ABRAZADERA METALICA TIPO OMEGA DOBLE 1″ EMT</t>
  </si>
  <si>
    <t>PRECINTOS DE SEGURIDAD 20CM 100*BOLSA</t>
  </si>
  <si>
    <t>PZA.</t>
  </si>
  <si>
    <t>Puesta a Tierra para la Planta Procesadora de Agroquimicos AgXplore</t>
  </si>
  <si>
    <t>Bs.</t>
  </si>
  <si>
    <t>SOLDADURA No. 90 THERMOWELD</t>
  </si>
  <si>
    <t>LADRILLO ADOBITO</t>
  </si>
  <si>
    <t>CEMENTO FANCESA</t>
  </si>
  <si>
    <t xml:space="preserve">ARENA </t>
  </si>
  <si>
    <t>RIPA DE MADERA 4M</t>
  </si>
  <si>
    <t xml:space="preserve">VARILLAS DE FIERRO 1/4" 5 MTS. </t>
  </si>
  <si>
    <t>BOLSA DE RIPIO</t>
  </si>
  <si>
    <t>BOLSA CAL</t>
  </si>
  <si>
    <t>Excavaciones Tendido</t>
  </si>
  <si>
    <t>Excavaciones Tendido Malla</t>
  </si>
  <si>
    <r>
      <t>m</t>
    </r>
    <r>
      <rPr>
        <vertAlign val="superscript"/>
        <sz val="8"/>
        <color theme="1"/>
        <rFont val="Arial"/>
        <family val="2"/>
      </rPr>
      <t>3</t>
    </r>
    <r>
      <rPr>
        <sz val="8"/>
        <color theme="1"/>
        <rFont val="Arial"/>
        <family val="2"/>
      </rPr>
      <t>.</t>
    </r>
  </si>
  <si>
    <t>Construcción Civil Cámara Inspección Paso</t>
  </si>
  <si>
    <t>Construcción Civil Cámara Inspección Malla</t>
  </si>
  <si>
    <t>Construcción Civil Cámara Inspección Derivaciones</t>
  </si>
  <si>
    <t>Construcción Civil Cámara Inspección Garita</t>
  </si>
  <si>
    <t>Excavación Cámara Inspección Paso</t>
  </si>
  <si>
    <t>Excavación Cámara Inspección Malla</t>
  </si>
  <si>
    <t>Excavación Cámara Inspección Garita</t>
  </si>
  <si>
    <t>Excavación Cámara inspección derivaciones</t>
  </si>
  <si>
    <t xml:space="preserve">Total Materiales </t>
  </si>
  <si>
    <t xml:space="preserve"> Director del Proyecto,</t>
  </si>
  <si>
    <t>Coordinador de Logística</t>
  </si>
  <si>
    <t>Técnico electricista</t>
  </si>
  <si>
    <t>Ayudante electricista</t>
  </si>
  <si>
    <t>Ayudante General</t>
  </si>
  <si>
    <t xml:space="preserve"> </t>
  </si>
  <si>
    <t>dias</t>
  </si>
  <si>
    <t>Soldadura exotérmica derivaciones</t>
  </si>
  <si>
    <t>Instalación Jabalina</t>
  </si>
  <si>
    <t>Soldadura exotérmica Malla</t>
  </si>
  <si>
    <t>-</t>
  </si>
  <si>
    <t>Broca Metal #10</t>
  </si>
  <si>
    <t>Broca Metal #8</t>
  </si>
  <si>
    <t>Broca Concreto #6</t>
  </si>
  <si>
    <t>Broca Concreto #10</t>
  </si>
  <si>
    <t>Disco Corte 6" Concreto</t>
  </si>
  <si>
    <t>Disco Corte 6" Metal</t>
  </si>
  <si>
    <t>Cinta Aislanete</t>
  </si>
  <si>
    <t>Hoja Cierra Mecanica</t>
  </si>
  <si>
    <t>PZA</t>
  </si>
  <si>
    <t>Alquiler Telurómetro</t>
  </si>
  <si>
    <t>Alquiler Molde de Grafito Tipo "T"</t>
  </si>
  <si>
    <t>Alquiler Molde de Grafito Lineal</t>
  </si>
  <si>
    <t>`</t>
  </si>
  <si>
    <t>SUBTOTAL EQUIPO, MAQUINARIA Y HERRAMIENTAS</t>
  </si>
  <si>
    <t>Gastos Generales</t>
  </si>
  <si>
    <t>Utilidad</t>
  </si>
  <si>
    <t>COSTO DIRECTO PROYECTO</t>
  </si>
  <si>
    <t>PRECIO</t>
  </si>
  <si>
    <t>Taladro</t>
  </si>
  <si>
    <t>Amoladora</t>
  </si>
  <si>
    <t>IMPUESTOS IVA M.O.=(13% DE SUMA DE SUBTOTAL DE M.O. + 10% CARGAS SOCIALES) </t>
  </si>
  <si>
    <t>5% Uso Herramientas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</si>
</sst>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[$Bs-400A]* #,##0.00_-;\-[$Bs-400A]* #,##0.00_-;_-[$Bs-400A]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vertAlign val="superscript"/>
      <sz val="8"/>
      <color theme="1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10"/>
    <xf numFmtId="164" fontId="7" fillId="0" borderId="10"/>
  </cellStyleXfs>
  <cellXfs count="57">
    <xf numFmtId="0" fontId="0" fillId="0" borderId="0" xfId="0"/>
    <xf numFmtId="0" fontId="3" fillId="0" borderId="0" xfId="0" applyFont="1" applyAlignment="1">
      <alignment horizontal="right"/>
    </xf>
    <xf numFmtId="0" fontId="3" fillId="0" borderId="0" xfId="0" applyFont="1"/>
    <xf numFmtId="4" fontId="3" fillId="0" borderId="0" xfId="0" applyNumberFormat="1" applyFont="1"/>
    <xf numFmtId="4" fontId="2" fillId="0" borderId="9" xfId="0" applyNumberFormat="1" applyFont="1" applyBorder="1" applyAlignment="1">
      <alignment horizontal="center" vertical="center" wrapText="1"/>
    </xf>
    <xf numFmtId="0" fontId="5" fillId="0" borderId="10" xfId="3" applyFont="1"/>
    <xf numFmtId="0" fontId="2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9" xfId="3" applyFont="1" applyBorder="1"/>
    <xf numFmtId="0" fontId="5" fillId="0" borderId="9" xfId="3" applyFont="1" applyBorder="1" applyAlignment="1">
      <alignment horizontal="center" vertical="center"/>
    </xf>
    <xf numFmtId="164" fontId="8" fillId="0" borderId="9" xfId="4" applyFont="1" applyBorder="1"/>
    <xf numFmtId="0" fontId="0" fillId="0" borderId="5" xfId="0" applyBorder="1"/>
    <xf numFmtId="164" fontId="0" fillId="0" borderId="0" xfId="0" applyNumberFormat="1"/>
    <xf numFmtId="164" fontId="2" fillId="0" borderId="0" xfId="0" applyNumberFormat="1" applyFont="1"/>
    <xf numFmtId="0" fontId="5" fillId="0" borderId="9" xfId="3" applyFont="1" applyBorder="1" applyAlignment="1">
      <alignment horizontal="left" vertical="center" wrapText="1"/>
    </xf>
    <xf numFmtId="0" fontId="5" fillId="0" borderId="9" xfId="0" applyFont="1" applyBorder="1" applyAlignment="1">
      <alignment horizontal="center" vertical="center"/>
    </xf>
    <xf numFmtId="0" fontId="9" fillId="0" borderId="9" xfId="3" applyFont="1" applyBorder="1"/>
    <xf numFmtId="0" fontId="9" fillId="0" borderId="9" xfId="0" applyFont="1" applyBorder="1"/>
    <xf numFmtId="0" fontId="5" fillId="0" borderId="9" xfId="0" applyFont="1" applyBorder="1" applyAlignment="1">
      <alignment horizontal="center"/>
    </xf>
    <xf numFmtId="0" fontId="0" fillId="0" borderId="9" xfId="0" applyBorder="1"/>
    <xf numFmtId="0" fontId="2" fillId="0" borderId="0" xfId="0" applyFont="1" applyAlignment="1">
      <alignment horizontal="right"/>
    </xf>
    <xf numFmtId="0" fontId="10" fillId="0" borderId="9" xfId="0" applyFont="1" applyBorder="1"/>
    <xf numFmtId="0" fontId="9" fillId="0" borderId="9" xfId="0" applyFont="1" applyBorder="1" applyAlignment="1">
      <alignment horizontal="center"/>
    </xf>
    <xf numFmtId="164" fontId="2" fillId="0" borderId="9" xfId="0" applyNumberFormat="1" applyFont="1" applyBorder="1"/>
    <xf numFmtId="0" fontId="9" fillId="0" borderId="9" xfId="3" applyFont="1" applyBorder="1" applyAlignment="1">
      <alignment horizontal="center" vertical="center"/>
    </xf>
    <xf numFmtId="164" fontId="12" fillId="0" borderId="9" xfId="4" quotePrefix="1" applyFont="1" applyBorder="1"/>
    <xf numFmtId="0" fontId="9" fillId="0" borderId="9" xfId="3" quotePrefix="1" applyFont="1" applyBorder="1" applyAlignment="1">
      <alignment horizontal="center" vertical="center"/>
    </xf>
    <xf numFmtId="9" fontId="0" fillId="0" borderId="0" xfId="2" applyFont="1" applyFill="1" applyBorder="1"/>
    <xf numFmtId="0" fontId="2" fillId="0" borderId="9" xfId="0" applyFont="1" applyBorder="1" applyAlignment="1">
      <alignment horizontal="right" vertical="center" wrapText="1"/>
    </xf>
    <xf numFmtId="0" fontId="5" fillId="0" borderId="9" xfId="0" applyFont="1" applyBorder="1" applyAlignment="1">
      <alignment vertical="center" wrapText="1"/>
    </xf>
    <xf numFmtId="0" fontId="5" fillId="0" borderId="9" xfId="0" applyFont="1" applyBorder="1" applyAlignment="1">
      <alignment horizontal="left" vertical="center" wrapText="1"/>
    </xf>
    <xf numFmtId="0" fontId="2" fillId="2" borderId="0" xfId="0" applyFont="1" applyFill="1" applyAlignment="1">
      <alignment vertical="center" wrapText="1"/>
    </xf>
    <xf numFmtId="0" fontId="3" fillId="2" borderId="0" xfId="0" applyFont="1" applyFill="1"/>
    <xf numFmtId="4" fontId="3" fillId="2" borderId="0" xfId="0" applyNumberFormat="1" applyFont="1" applyFill="1"/>
    <xf numFmtId="4" fontId="5" fillId="2" borderId="4" xfId="0" applyNumberFormat="1" applyFont="1" applyFill="1" applyBorder="1" applyAlignment="1">
      <alignment vertical="center" wrapText="1"/>
    </xf>
    <xf numFmtId="4" fontId="3" fillId="2" borderId="6" xfId="0" applyNumberFormat="1" applyFont="1" applyFill="1" applyBorder="1"/>
    <xf numFmtId="4" fontId="3" fillId="2" borderId="8" xfId="0" applyNumberFormat="1" applyFont="1" applyFill="1" applyBorder="1"/>
    <xf numFmtId="0" fontId="2" fillId="2" borderId="7" xfId="0" applyFont="1" applyFill="1" applyBorder="1" applyAlignment="1">
      <alignment vertical="center" wrapText="1"/>
    </xf>
    <xf numFmtId="0" fontId="3" fillId="2" borderId="7" xfId="0" applyFont="1" applyFill="1" applyBorder="1"/>
    <xf numFmtId="4" fontId="3" fillId="2" borderId="7" xfId="0" applyNumberFormat="1" applyFont="1" applyFill="1" applyBorder="1"/>
    <xf numFmtId="0" fontId="5" fillId="0" borderId="11" xfId="0" applyFont="1" applyBorder="1" applyAlignment="1">
      <alignment horizontal="center" vertical="center"/>
    </xf>
    <xf numFmtId="0" fontId="9" fillId="0" borderId="11" xfId="3" applyFont="1" applyBorder="1" applyAlignment="1">
      <alignment horizontal="center" vertical="center"/>
    </xf>
    <xf numFmtId="164" fontId="12" fillId="0" borderId="11" xfId="4" applyFont="1" applyBorder="1"/>
    <xf numFmtId="164" fontId="8" fillId="0" borderId="11" xfId="4" applyFont="1" applyBorder="1"/>
    <xf numFmtId="9" fontId="0" fillId="0" borderId="9" xfId="2" applyFont="1" applyBorder="1"/>
    <xf numFmtId="164" fontId="0" fillId="0" borderId="9" xfId="1" applyNumberFormat="1" applyFont="1" applyBorder="1"/>
    <xf numFmtId="0" fontId="0" fillId="0" borderId="4" xfId="0" applyBorder="1" applyAlignment="1">
      <alignment horizontal="right" vertical="center"/>
    </xf>
    <xf numFmtId="0" fontId="2" fillId="0" borderId="9" xfId="0" applyFont="1" applyBorder="1" applyAlignment="1">
      <alignment horizontal="right"/>
    </xf>
    <xf numFmtId="0" fontId="0" fillId="0" borderId="4" xfId="0" applyBorder="1" applyAlignment="1">
      <alignment horizontal="left" vertical="center"/>
    </xf>
    <xf numFmtId="0" fontId="0" fillId="0" borderId="9" xfId="0" applyBorder="1" applyAlignment="1">
      <alignment horizontal="right"/>
    </xf>
    <xf numFmtId="0" fontId="0" fillId="0" borderId="9" xfId="0" applyBorder="1" applyAlignment="1">
      <alignment horizontal="right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right"/>
    </xf>
    <xf numFmtId="0" fontId="2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</cellXfs>
  <cellStyles count="5">
    <cellStyle name="Datos" xfId="3" xr:uid="{E47A381B-2C1C-404D-9EC7-94B71D2D0C8F}"/>
    <cellStyle name="Moneda" xfId="1" builtinId="4"/>
    <cellStyle name="Normal" xfId="0" builtinId="0"/>
    <cellStyle name="Porcentaje" xfId="2" builtinId="5"/>
    <cellStyle name="Precios" xfId="4" xr:uid="{138DF97A-2B4D-4C24-BEF5-8E74358D65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4045E-23EA-4F9F-95D5-3A8D5F95D7BE}">
  <dimension ref="A3:N105"/>
  <sheetViews>
    <sheetView tabSelected="1" zoomScaleNormal="100" workbookViewId="0">
      <selection activeCell="B75" sqref="B75:G105"/>
    </sheetView>
  </sheetViews>
  <sheetFormatPr baseColWidth="10" defaultRowHeight="15" x14ac:dyDescent="0.25"/>
  <cols>
    <col min="2" max="2" width="11.42578125" customWidth="1"/>
    <col min="3" max="3" width="55.140625" bestFit="1" customWidth="1"/>
    <col min="4" max="4" width="19.5703125" customWidth="1"/>
    <col min="5" max="5" width="18" customWidth="1"/>
    <col min="7" max="7" width="14.42578125" bestFit="1" customWidth="1"/>
  </cols>
  <sheetData>
    <row r="3" spans="2:8" ht="15.75" thickBot="1" x14ac:dyDescent="0.3">
      <c r="B3" s="53" t="s">
        <v>0</v>
      </c>
      <c r="C3" s="53"/>
      <c r="D3" s="53"/>
      <c r="E3" s="53"/>
      <c r="F3" s="53"/>
      <c r="G3" s="53"/>
    </row>
    <row r="4" spans="2:8" x14ac:dyDescent="0.25">
      <c r="B4" s="54" t="s">
        <v>1</v>
      </c>
      <c r="C4" s="55"/>
      <c r="D4" s="55"/>
      <c r="E4" s="55"/>
      <c r="F4" s="55"/>
      <c r="G4" s="56"/>
    </row>
    <row r="5" spans="2:8" x14ac:dyDescent="0.25">
      <c r="B5" s="28" t="s">
        <v>2</v>
      </c>
      <c r="C5" s="29" t="s">
        <v>40</v>
      </c>
      <c r="D5" s="31"/>
      <c r="E5" s="34"/>
      <c r="F5" s="34"/>
      <c r="G5" s="34"/>
      <c r="H5" s="11"/>
    </row>
    <row r="6" spans="2:8" x14ac:dyDescent="0.25">
      <c r="B6" s="28" t="s">
        <v>3</v>
      </c>
      <c r="C6" s="29" t="s">
        <v>22</v>
      </c>
      <c r="D6" s="31"/>
      <c r="E6" s="32"/>
      <c r="F6" s="33"/>
      <c r="G6" s="33"/>
      <c r="H6" s="11"/>
    </row>
    <row r="7" spans="2:8" x14ac:dyDescent="0.25">
      <c r="B7" s="28" t="s">
        <v>4</v>
      </c>
      <c r="C7" s="30">
        <v>1</v>
      </c>
      <c r="D7" s="31"/>
      <c r="E7" s="32"/>
      <c r="F7" s="33"/>
      <c r="G7" s="35"/>
    </row>
    <row r="8" spans="2:8" x14ac:dyDescent="0.25">
      <c r="B8" s="28" t="s">
        <v>5</v>
      </c>
      <c r="C8" s="29"/>
      <c r="D8" s="31"/>
      <c r="E8" s="32"/>
      <c r="F8" s="33"/>
      <c r="G8" s="35"/>
    </row>
    <row r="9" spans="2:8" ht="15.75" thickBot="1" x14ac:dyDescent="0.3">
      <c r="B9" s="28" t="s">
        <v>6</v>
      </c>
      <c r="C9" s="29" t="s">
        <v>41</v>
      </c>
      <c r="D9" s="37"/>
      <c r="E9" s="38"/>
      <c r="F9" s="39"/>
      <c r="G9" s="36"/>
    </row>
    <row r="10" spans="2:8" ht="15.75" thickBot="1" x14ac:dyDescent="0.3">
      <c r="B10" s="1"/>
      <c r="C10" s="2"/>
      <c r="D10" s="2"/>
      <c r="E10" s="3"/>
      <c r="F10" s="3"/>
      <c r="G10" s="3"/>
    </row>
    <row r="11" spans="2:8" ht="15" customHeight="1" x14ac:dyDescent="0.25">
      <c r="B11" s="54" t="s">
        <v>7</v>
      </c>
      <c r="C11" s="55"/>
      <c r="D11" s="55"/>
      <c r="E11" s="55"/>
      <c r="F11" s="55"/>
      <c r="G11" s="56"/>
    </row>
    <row r="12" spans="2:8" ht="22.5" x14ac:dyDescent="0.25">
      <c r="B12" s="51" t="s">
        <v>8</v>
      </c>
      <c r="C12" s="51"/>
      <c r="D12" s="6" t="s">
        <v>9</v>
      </c>
      <c r="E12" s="4" t="s">
        <v>10</v>
      </c>
      <c r="F12" s="4" t="s">
        <v>11</v>
      </c>
      <c r="G12" s="4" t="s">
        <v>12</v>
      </c>
    </row>
    <row r="13" spans="2:8" x14ac:dyDescent="0.25">
      <c r="B13" s="7">
        <v>1</v>
      </c>
      <c r="C13" s="8" t="s">
        <v>23</v>
      </c>
      <c r="D13" s="15" t="s">
        <v>13</v>
      </c>
      <c r="E13" s="9">
        <v>105</v>
      </c>
      <c r="F13" s="10">
        <v>58</v>
      </c>
      <c r="G13" s="10">
        <f>E13*F13</f>
        <v>6090</v>
      </c>
    </row>
    <row r="14" spans="2:8" ht="15" customHeight="1" x14ac:dyDescent="0.25">
      <c r="B14" s="7">
        <v>2</v>
      </c>
      <c r="C14" s="8" t="s">
        <v>24</v>
      </c>
      <c r="D14" s="15" t="s">
        <v>13</v>
      </c>
      <c r="E14" s="9">
        <v>60</v>
      </c>
      <c r="F14" s="10">
        <v>85</v>
      </c>
      <c r="G14" s="10">
        <f t="shared" ref="G14:G22" si="0">E14*F14</f>
        <v>5100</v>
      </c>
    </row>
    <row r="15" spans="2:8" ht="15" customHeight="1" x14ac:dyDescent="0.25">
      <c r="B15" s="7">
        <v>3</v>
      </c>
      <c r="C15" s="8" t="s">
        <v>25</v>
      </c>
      <c r="D15" s="15" t="s">
        <v>39</v>
      </c>
      <c r="E15" s="9">
        <v>4</v>
      </c>
      <c r="F15" s="10">
        <v>139.83000000000001</v>
      </c>
      <c r="G15" s="10">
        <f t="shared" si="0"/>
        <v>559.32000000000005</v>
      </c>
    </row>
    <row r="16" spans="2:8" ht="15" customHeight="1" x14ac:dyDescent="0.25">
      <c r="B16" s="7">
        <v>4</v>
      </c>
      <c r="C16" s="8" t="s">
        <v>26</v>
      </c>
      <c r="D16" s="15" t="s">
        <v>39</v>
      </c>
      <c r="E16" s="9">
        <v>4</v>
      </c>
      <c r="F16" s="10">
        <v>12.18</v>
      </c>
      <c r="G16" s="10">
        <f t="shared" si="0"/>
        <v>48.72</v>
      </c>
    </row>
    <row r="17" spans="2:7" ht="15" customHeight="1" x14ac:dyDescent="0.25">
      <c r="B17" s="7">
        <v>5</v>
      </c>
      <c r="C17" s="8" t="s">
        <v>27</v>
      </c>
      <c r="D17" s="15" t="s">
        <v>39</v>
      </c>
      <c r="E17" s="9">
        <v>3</v>
      </c>
      <c r="F17" s="10">
        <v>320</v>
      </c>
      <c r="G17" s="10">
        <f t="shared" si="0"/>
        <v>960</v>
      </c>
    </row>
    <row r="18" spans="2:7" ht="15" customHeight="1" x14ac:dyDescent="0.25">
      <c r="B18" s="7">
        <v>6</v>
      </c>
      <c r="C18" s="8" t="s">
        <v>28</v>
      </c>
      <c r="D18" s="15" t="s">
        <v>39</v>
      </c>
      <c r="E18" s="9">
        <v>10</v>
      </c>
      <c r="F18" s="10">
        <v>21.3</v>
      </c>
      <c r="G18" s="10">
        <f t="shared" si="0"/>
        <v>213</v>
      </c>
    </row>
    <row r="19" spans="2:7" ht="15" customHeight="1" x14ac:dyDescent="0.25">
      <c r="B19" s="7">
        <v>7</v>
      </c>
      <c r="C19" s="8" t="s">
        <v>29</v>
      </c>
      <c r="D19" s="15" t="s">
        <v>39</v>
      </c>
      <c r="E19" s="9">
        <v>1</v>
      </c>
      <c r="F19" s="10">
        <v>531.6</v>
      </c>
      <c r="G19" s="10">
        <f t="shared" si="0"/>
        <v>531.6</v>
      </c>
    </row>
    <row r="20" spans="2:7" x14ac:dyDescent="0.25">
      <c r="B20" s="7">
        <v>8</v>
      </c>
      <c r="C20" s="8" t="s">
        <v>30</v>
      </c>
      <c r="D20" s="15" t="s">
        <v>39</v>
      </c>
      <c r="E20" s="9">
        <v>30</v>
      </c>
      <c r="F20" s="10">
        <v>7.73</v>
      </c>
      <c r="G20" s="10">
        <f t="shared" si="0"/>
        <v>231.9</v>
      </c>
    </row>
    <row r="21" spans="2:7" x14ac:dyDescent="0.25">
      <c r="B21" s="7">
        <v>9</v>
      </c>
      <c r="C21" s="8" t="s">
        <v>31</v>
      </c>
      <c r="D21" s="15" t="s">
        <v>39</v>
      </c>
      <c r="E21" s="9">
        <v>30</v>
      </c>
      <c r="F21" s="10">
        <v>5.78</v>
      </c>
      <c r="G21" s="10">
        <f t="shared" si="0"/>
        <v>173.4</v>
      </c>
    </row>
    <row r="22" spans="2:7" x14ac:dyDescent="0.25">
      <c r="B22" s="7">
        <v>10</v>
      </c>
      <c r="C22" s="8" t="s">
        <v>32</v>
      </c>
      <c r="D22" s="15" t="s">
        <v>39</v>
      </c>
      <c r="E22" s="9">
        <v>30</v>
      </c>
      <c r="F22" s="10">
        <v>2.44</v>
      </c>
      <c r="G22" s="10">
        <f t="shared" si="0"/>
        <v>73.2</v>
      </c>
    </row>
    <row r="23" spans="2:7" x14ac:dyDescent="0.25">
      <c r="B23" s="7">
        <v>11</v>
      </c>
      <c r="C23" s="8" t="s">
        <v>33</v>
      </c>
      <c r="D23" s="15" t="s">
        <v>39</v>
      </c>
      <c r="E23" s="9">
        <v>30</v>
      </c>
      <c r="F23" s="10">
        <v>2.71</v>
      </c>
      <c r="G23" s="10">
        <f t="shared" ref="G23:G28" si="1">E23*F23</f>
        <v>81.3</v>
      </c>
    </row>
    <row r="24" spans="2:7" x14ac:dyDescent="0.25">
      <c r="B24" s="7">
        <v>12</v>
      </c>
      <c r="C24" s="8" t="s">
        <v>34</v>
      </c>
      <c r="D24" s="15" t="s">
        <v>39</v>
      </c>
      <c r="E24" s="9">
        <v>5</v>
      </c>
      <c r="F24" s="10">
        <v>7.95</v>
      </c>
      <c r="G24" s="10">
        <f t="shared" si="1"/>
        <v>39.75</v>
      </c>
    </row>
    <row r="25" spans="2:7" x14ac:dyDescent="0.25">
      <c r="B25" s="7">
        <v>13</v>
      </c>
      <c r="C25" s="8" t="s">
        <v>35</v>
      </c>
      <c r="D25" s="15" t="s">
        <v>39</v>
      </c>
      <c r="E25" s="9">
        <v>2</v>
      </c>
      <c r="F25" s="10">
        <v>441.75</v>
      </c>
      <c r="G25" s="10">
        <f t="shared" si="1"/>
        <v>883.5</v>
      </c>
    </row>
    <row r="26" spans="2:7" x14ac:dyDescent="0.25">
      <c r="B26" s="7">
        <v>14</v>
      </c>
      <c r="C26" s="14" t="s">
        <v>42</v>
      </c>
      <c r="D26" s="15" t="s">
        <v>39</v>
      </c>
      <c r="E26" s="9">
        <v>20</v>
      </c>
      <c r="F26" s="10">
        <v>145.41</v>
      </c>
      <c r="G26" s="10">
        <f t="shared" si="1"/>
        <v>2908.2</v>
      </c>
    </row>
    <row r="27" spans="2:7" x14ac:dyDescent="0.25">
      <c r="B27" s="7">
        <v>15</v>
      </c>
      <c r="C27" s="8" t="s">
        <v>36</v>
      </c>
      <c r="D27" s="15" t="s">
        <v>39</v>
      </c>
      <c r="E27" s="9">
        <v>1</v>
      </c>
      <c r="F27" s="10">
        <v>150</v>
      </c>
      <c r="G27" s="10">
        <f t="shared" si="1"/>
        <v>150</v>
      </c>
    </row>
    <row r="28" spans="2:7" x14ac:dyDescent="0.25">
      <c r="B28" s="7">
        <v>16</v>
      </c>
      <c r="C28" s="8" t="s">
        <v>37</v>
      </c>
      <c r="D28" s="15" t="s">
        <v>39</v>
      </c>
      <c r="E28" s="9">
        <v>30</v>
      </c>
      <c r="F28" s="10">
        <v>4.5</v>
      </c>
      <c r="G28" s="10">
        <f t="shared" si="1"/>
        <v>135</v>
      </c>
    </row>
    <row r="29" spans="2:7" x14ac:dyDescent="0.25">
      <c r="B29" s="7">
        <v>17</v>
      </c>
      <c r="C29" s="8" t="s">
        <v>38</v>
      </c>
      <c r="D29" s="15" t="s">
        <v>39</v>
      </c>
      <c r="E29" s="9">
        <v>1</v>
      </c>
      <c r="F29" s="10">
        <v>22</v>
      </c>
      <c r="G29" s="10">
        <f t="shared" ref="G29" si="2">E29*F29</f>
        <v>22</v>
      </c>
    </row>
    <row r="30" spans="2:7" x14ac:dyDescent="0.25">
      <c r="B30" s="7">
        <v>18</v>
      </c>
      <c r="C30" s="5" t="s">
        <v>43</v>
      </c>
      <c r="D30" s="15" t="s">
        <v>39</v>
      </c>
      <c r="E30" s="9">
        <v>600</v>
      </c>
      <c r="F30" s="10">
        <v>0.98</v>
      </c>
      <c r="G30" s="10">
        <f t="shared" ref="G30:G36" si="3">E30*F30</f>
        <v>588</v>
      </c>
    </row>
    <row r="31" spans="2:7" x14ac:dyDescent="0.25">
      <c r="B31" s="7">
        <v>19</v>
      </c>
      <c r="C31" s="5" t="s">
        <v>44</v>
      </c>
      <c r="D31" s="15" t="s">
        <v>39</v>
      </c>
      <c r="E31" s="9">
        <v>3</v>
      </c>
      <c r="F31" s="10">
        <v>49</v>
      </c>
      <c r="G31" s="10">
        <f t="shared" si="3"/>
        <v>147</v>
      </c>
    </row>
    <row r="32" spans="2:7" x14ac:dyDescent="0.25">
      <c r="B32" s="7">
        <v>20</v>
      </c>
      <c r="C32" s="5" t="s">
        <v>45</v>
      </c>
      <c r="D32" s="15" t="s">
        <v>39</v>
      </c>
      <c r="E32" s="9">
        <v>1</v>
      </c>
      <c r="F32" s="10">
        <v>120</v>
      </c>
      <c r="G32" s="10">
        <f t="shared" si="3"/>
        <v>120</v>
      </c>
    </row>
    <row r="33" spans="2:7" x14ac:dyDescent="0.25">
      <c r="B33" s="7">
        <v>21</v>
      </c>
      <c r="C33" s="5" t="s">
        <v>46</v>
      </c>
      <c r="D33" s="15" t="s">
        <v>39</v>
      </c>
      <c r="E33" s="9">
        <v>4</v>
      </c>
      <c r="F33" s="10">
        <v>12</v>
      </c>
      <c r="G33" s="10">
        <f t="shared" si="3"/>
        <v>48</v>
      </c>
    </row>
    <row r="34" spans="2:7" x14ac:dyDescent="0.25">
      <c r="B34" s="7">
        <v>22</v>
      </c>
      <c r="C34" s="5" t="s">
        <v>47</v>
      </c>
      <c r="D34" s="15" t="s">
        <v>39</v>
      </c>
      <c r="E34" s="9">
        <v>5</v>
      </c>
      <c r="F34" s="10">
        <v>2.33</v>
      </c>
      <c r="G34" s="10">
        <f t="shared" si="3"/>
        <v>11.65</v>
      </c>
    </row>
    <row r="35" spans="2:7" x14ac:dyDescent="0.25">
      <c r="B35" s="7">
        <v>23</v>
      </c>
      <c r="C35" s="5" t="s">
        <v>48</v>
      </c>
      <c r="D35" s="15" t="s">
        <v>39</v>
      </c>
      <c r="E35" s="9">
        <v>3</v>
      </c>
      <c r="F35" s="10">
        <v>52</v>
      </c>
      <c r="G35" s="10">
        <f t="shared" si="3"/>
        <v>156</v>
      </c>
    </row>
    <row r="36" spans="2:7" x14ac:dyDescent="0.25">
      <c r="B36" s="7">
        <v>24</v>
      </c>
      <c r="C36" s="5" t="s">
        <v>49</v>
      </c>
      <c r="D36" s="15" t="s">
        <v>39</v>
      </c>
      <c r="E36" s="9">
        <v>1</v>
      </c>
      <c r="F36" s="10">
        <v>20</v>
      </c>
      <c r="G36" s="10">
        <f t="shared" si="3"/>
        <v>20</v>
      </c>
    </row>
    <row r="37" spans="2:7" x14ac:dyDescent="0.25">
      <c r="B37" s="52" t="s">
        <v>61</v>
      </c>
      <c r="C37" s="52"/>
      <c r="D37" s="52"/>
      <c r="E37" s="52"/>
      <c r="F37" s="52"/>
      <c r="G37" s="13">
        <f>SUM(G13:G36)</f>
        <v>19291.54</v>
      </c>
    </row>
    <row r="38" spans="2:7" ht="15.75" thickBot="1" x14ac:dyDescent="0.3"/>
    <row r="39" spans="2:7" x14ac:dyDescent="0.25">
      <c r="B39" s="54" t="s">
        <v>14</v>
      </c>
      <c r="C39" s="55"/>
      <c r="D39" s="55"/>
      <c r="E39" s="55"/>
      <c r="F39" s="55"/>
      <c r="G39" s="56"/>
    </row>
    <row r="40" spans="2:7" ht="22.5" x14ac:dyDescent="0.25">
      <c r="B40" s="51" t="s">
        <v>8</v>
      </c>
      <c r="C40" s="51"/>
      <c r="D40" s="6" t="s">
        <v>9</v>
      </c>
      <c r="E40" s="4" t="s">
        <v>10</v>
      </c>
      <c r="F40" s="4" t="s">
        <v>11</v>
      </c>
      <c r="G40" s="4" t="s">
        <v>12</v>
      </c>
    </row>
    <row r="41" spans="2:7" x14ac:dyDescent="0.25">
      <c r="B41" s="7">
        <v>1</v>
      </c>
      <c r="C41" s="16" t="s">
        <v>50</v>
      </c>
      <c r="D41" s="15" t="s">
        <v>52</v>
      </c>
      <c r="E41" s="9">
        <v>44.16</v>
      </c>
      <c r="F41" s="10">
        <v>100</v>
      </c>
      <c r="G41" s="10">
        <f>E41*F41</f>
        <v>4416</v>
      </c>
    </row>
    <row r="42" spans="2:7" x14ac:dyDescent="0.25">
      <c r="B42" s="7">
        <v>2</v>
      </c>
      <c r="C42" s="17" t="s">
        <v>51</v>
      </c>
      <c r="D42" s="15" t="s">
        <v>52</v>
      </c>
      <c r="E42" s="18">
        <v>4.32</v>
      </c>
      <c r="F42" s="10">
        <v>100</v>
      </c>
      <c r="G42" s="10">
        <f t="shared" ref="G42:G58" si="4">E42*F42</f>
        <v>432</v>
      </c>
    </row>
    <row r="43" spans="2:7" x14ac:dyDescent="0.25">
      <c r="B43" s="7">
        <v>3</v>
      </c>
      <c r="C43" s="17" t="s">
        <v>57</v>
      </c>
      <c r="D43" s="15" t="s">
        <v>52</v>
      </c>
      <c r="E43" s="18">
        <v>0.64</v>
      </c>
      <c r="F43" s="10">
        <v>100</v>
      </c>
      <c r="G43" s="10">
        <f t="shared" si="4"/>
        <v>64</v>
      </c>
    </row>
    <row r="44" spans="2:7" x14ac:dyDescent="0.25">
      <c r="B44" s="7">
        <v>4</v>
      </c>
      <c r="C44" s="17" t="s">
        <v>58</v>
      </c>
      <c r="D44" s="15" t="s">
        <v>52</v>
      </c>
      <c r="E44" s="18">
        <v>1</v>
      </c>
      <c r="F44" s="10">
        <v>100</v>
      </c>
      <c r="G44" s="10">
        <f t="shared" si="4"/>
        <v>100</v>
      </c>
    </row>
    <row r="45" spans="2:7" x14ac:dyDescent="0.25">
      <c r="B45" s="7">
        <v>5</v>
      </c>
      <c r="C45" s="17" t="s">
        <v>59</v>
      </c>
      <c r="D45" s="15" t="s">
        <v>52</v>
      </c>
      <c r="E45" s="18">
        <v>0.16</v>
      </c>
      <c r="F45" s="10">
        <v>100</v>
      </c>
      <c r="G45" s="10">
        <f t="shared" si="4"/>
        <v>16</v>
      </c>
    </row>
    <row r="46" spans="2:7" x14ac:dyDescent="0.25">
      <c r="B46" s="7">
        <v>6</v>
      </c>
      <c r="C46" s="17" t="s">
        <v>60</v>
      </c>
      <c r="D46" s="15" t="s">
        <v>52</v>
      </c>
      <c r="E46" s="18">
        <v>0.64</v>
      </c>
      <c r="F46" s="10">
        <v>100</v>
      </c>
      <c r="G46" s="10">
        <f t="shared" si="4"/>
        <v>64</v>
      </c>
    </row>
    <row r="47" spans="2:7" x14ac:dyDescent="0.25">
      <c r="B47" s="7">
        <v>7</v>
      </c>
      <c r="C47" s="17" t="s">
        <v>53</v>
      </c>
      <c r="D47" s="15" t="s">
        <v>52</v>
      </c>
      <c r="E47" s="18">
        <v>1</v>
      </c>
      <c r="F47" s="10">
        <v>200</v>
      </c>
      <c r="G47" s="10">
        <f t="shared" si="4"/>
        <v>200</v>
      </c>
    </row>
    <row r="48" spans="2:7" x14ac:dyDescent="0.25">
      <c r="B48" s="7">
        <v>8</v>
      </c>
      <c r="C48" s="17" t="s">
        <v>54</v>
      </c>
      <c r="D48" s="15" t="s">
        <v>52</v>
      </c>
      <c r="E48" s="18">
        <v>1</v>
      </c>
      <c r="F48" s="10">
        <v>250</v>
      </c>
      <c r="G48" s="10">
        <f t="shared" si="4"/>
        <v>250</v>
      </c>
    </row>
    <row r="49" spans="1:7" x14ac:dyDescent="0.25">
      <c r="A49" t="s">
        <v>67</v>
      </c>
      <c r="B49" s="7">
        <v>9</v>
      </c>
      <c r="C49" s="17" t="s">
        <v>56</v>
      </c>
      <c r="D49" s="15" t="s">
        <v>52</v>
      </c>
      <c r="E49" s="18">
        <v>1</v>
      </c>
      <c r="F49" s="10">
        <v>250</v>
      </c>
      <c r="G49" s="10">
        <f t="shared" si="4"/>
        <v>250</v>
      </c>
    </row>
    <row r="50" spans="1:7" x14ac:dyDescent="0.25">
      <c r="B50" s="7">
        <v>10</v>
      </c>
      <c r="C50" s="17" t="s">
        <v>55</v>
      </c>
      <c r="D50" s="15" t="s">
        <v>52</v>
      </c>
      <c r="E50" s="18">
        <v>1</v>
      </c>
      <c r="F50" s="10">
        <v>250</v>
      </c>
      <c r="G50" s="10">
        <f t="shared" si="4"/>
        <v>250</v>
      </c>
    </row>
    <row r="51" spans="1:7" x14ac:dyDescent="0.25">
      <c r="B51" s="7">
        <v>11</v>
      </c>
      <c r="C51" s="17" t="s">
        <v>62</v>
      </c>
      <c r="D51" s="15" t="s">
        <v>68</v>
      </c>
      <c r="E51" s="18">
        <v>25</v>
      </c>
      <c r="F51" s="10">
        <v>250</v>
      </c>
      <c r="G51" s="10">
        <f t="shared" si="4"/>
        <v>6250</v>
      </c>
    </row>
    <row r="52" spans="1:7" x14ac:dyDescent="0.25">
      <c r="B52" s="7">
        <v>12</v>
      </c>
      <c r="C52" s="17" t="s">
        <v>63</v>
      </c>
      <c r="D52" s="15" t="s">
        <v>68</v>
      </c>
      <c r="E52" s="18">
        <v>25</v>
      </c>
      <c r="F52" s="10">
        <v>200</v>
      </c>
      <c r="G52" s="10">
        <f t="shared" si="4"/>
        <v>5000</v>
      </c>
    </row>
    <row r="53" spans="1:7" x14ac:dyDescent="0.25">
      <c r="B53" s="7">
        <v>13</v>
      </c>
      <c r="C53" s="17" t="s">
        <v>64</v>
      </c>
      <c r="D53" s="15" t="s">
        <v>68</v>
      </c>
      <c r="E53" s="18">
        <v>25</v>
      </c>
      <c r="F53" s="10">
        <v>140</v>
      </c>
      <c r="G53" s="10">
        <f t="shared" si="4"/>
        <v>3500</v>
      </c>
    </row>
    <row r="54" spans="1:7" x14ac:dyDescent="0.25">
      <c r="B54" s="7">
        <v>14</v>
      </c>
      <c r="C54" s="17" t="s">
        <v>65</v>
      </c>
      <c r="D54" s="15" t="s">
        <v>68</v>
      </c>
      <c r="E54" s="18">
        <v>18</v>
      </c>
      <c r="F54" s="10">
        <v>110</v>
      </c>
      <c r="G54" s="10">
        <f t="shared" si="4"/>
        <v>1980</v>
      </c>
    </row>
    <row r="55" spans="1:7" x14ac:dyDescent="0.25">
      <c r="B55" s="7">
        <v>15</v>
      </c>
      <c r="C55" s="21" t="s">
        <v>66</v>
      </c>
      <c r="D55" s="15" t="s">
        <v>68</v>
      </c>
      <c r="E55" s="18">
        <v>18</v>
      </c>
      <c r="F55" s="10">
        <v>110</v>
      </c>
      <c r="G55" s="10">
        <f t="shared" si="4"/>
        <v>1980</v>
      </c>
    </row>
    <row r="56" spans="1:7" x14ac:dyDescent="0.25">
      <c r="B56" s="7">
        <v>16</v>
      </c>
      <c r="C56" s="17" t="s">
        <v>69</v>
      </c>
      <c r="D56" s="15" t="s">
        <v>72</v>
      </c>
      <c r="E56" s="22">
        <v>4</v>
      </c>
      <c r="F56" s="10">
        <v>120</v>
      </c>
      <c r="G56" s="10">
        <f t="shared" si="4"/>
        <v>480</v>
      </c>
    </row>
    <row r="57" spans="1:7" x14ac:dyDescent="0.25">
      <c r="B57" s="7">
        <v>17</v>
      </c>
      <c r="C57" s="17" t="s">
        <v>70</v>
      </c>
      <c r="D57" s="15" t="s">
        <v>72</v>
      </c>
      <c r="E57" s="22">
        <v>4</v>
      </c>
      <c r="F57" s="10">
        <v>75</v>
      </c>
      <c r="G57" s="10">
        <f t="shared" si="4"/>
        <v>300</v>
      </c>
    </row>
    <row r="58" spans="1:7" x14ac:dyDescent="0.25">
      <c r="B58" s="7">
        <v>18</v>
      </c>
      <c r="C58" s="17" t="s">
        <v>71</v>
      </c>
      <c r="D58" s="15" t="s">
        <v>72</v>
      </c>
      <c r="E58" s="22">
        <v>6</v>
      </c>
      <c r="F58" s="10">
        <v>135</v>
      </c>
      <c r="G58" s="10">
        <f t="shared" si="4"/>
        <v>810</v>
      </c>
    </row>
    <row r="59" spans="1:7" x14ac:dyDescent="0.25">
      <c r="B59" s="7">
        <v>19</v>
      </c>
      <c r="C59" s="19"/>
      <c r="D59" s="19"/>
      <c r="E59" s="19"/>
      <c r="F59" s="19"/>
      <c r="G59" s="19"/>
    </row>
    <row r="60" spans="1:7" x14ac:dyDescent="0.25">
      <c r="B60" s="47" t="s">
        <v>15</v>
      </c>
      <c r="C60" s="47"/>
      <c r="D60" s="47"/>
      <c r="E60" s="47"/>
      <c r="F60" s="47"/>
      <c r="G60" s="23">
        <f>SUM(G41:G58)</f>
        <v>26342</v>
      </c>
    </row>
    <row r="61" spans="1:7" x14ac:dyDescent="0.25">
      <c r="B61" s="7" t="s">
        <v>85</v>
      </c>
      <c r="C61" s="49" t="s">
        <v>93</v>
      </c>
      <c r="D61" s="49"/>
      <c r="E61" s="49"/>
      <c r="F61" s="10">
        <f>0.13*G60</f>
        <v>3424.46</v>
      </c>
      <c r="G61" s="10">
        <f>0.1*G60</f>
        <v>2634.2000000000003</v>
      </c>
    </row>
    <row r="62" spans="1:7" x14ac:dyDescent="0.25">
      <c r="B62" s="47" t="s">
        <v>16</v>
      </c>
      <c r="C62" s="47"/>
      <c r="D62" s="47"/>
      <c r="E62" s="47"/>
      <c r="F62" s="47"/>
      <c r="G62" s="23">
        <f>SUM(G41:G58,G61,F61)</f>
        <v>32400.66</v>
      </c>
    </row>
    <row r="71" spans="2:7" ht="15" customHeight="1" x14ac:dyDescent="0.25">
      <c r="B71" s="20"/>
      <c r="C71" s="20"/>
      <c r="D71" s="20"/>
      <c r="E71" s="20"/>
      <c r="F71" s="20"/>
      <c r="G71" s="13"/>
    </row>
    <row r="73" spans="2:7" ht="15" customHeight="1" x14ac:dyDescent="0.25"/>
    <row r="74" spans="2:7" ht="15" customHeight="1" thickBot="1" x14ac:dyDescent="0.3"/>
    <row r="75" spans="2:7" ht="15" customHeight="1" x14ac:dyDescent="0.25">
      <c r="B75" s="54" t="s">
        <v>17</v>
      </c>
      <c r="C75" s="55"/>
      <c r="D75" s="55"/>
      <c r="E75" s="55"/>
      <c r="F75" s="55"/>
      <c r="G75" s="56"/>
    </row>
    <row r="76" spans="2:7" ht="22.5" x14ac:dyDescent="0.25">
      <c r="B76" s="51" t="s">
        <v>8</v>
      </c>
      <c r="C76" s="51"/>
      <c r="D76" s="6" t="s">
        <v>9</v>
      </c>
      <c r="E76" s="4" t="s">
        <v>10</v>
      </c>
      <c r="F76" s="4" t="s">
        <v>11</v>
      </c>
      <c r="G76" s="4" t="s">
        <v>12</v>
      </c>
    </row>
    <row r="77" spans="2:7" ht="15.75" customHeight="1" x14ac:dyDescent="0.25">
      <c r="B77" s="7">
        <v>1</v>
      </c>
      <c r="C77" s="17" t="s">
        <v>82</v>
      </c>
      <c r="D77" s="15" t="s">
        <v>68</v>
      </c>
      <c r="E77" s="22">
        <v>3</v>
      </c>
      <c r="F77" s="10">
        <v>500</v>
      </c>
      <c r="G77" s="10">
        <f t="shared" ref="G77:G89" si="5">E77*F77</f>
        <v>1500</v>
      </c>
    </row>
    <row r="78" spans="2:7" x14ac:dyDescent="0.25">
      <c r="B78" s="7">
        <v>2</v>
      </c>
      <c r="C78" s="17" t="s">
        <v>83</v>
      </c>
      <c r="D78" s="15" t="s">
        <v>68</v>
      </c>
      <c r="E78" s="22">
        <v>2</v>
      </c>
      <c r="F78" s="10">
        <v>70</v>
      </c>
      <c r="G78" s="10">
        <f t="shared" si="5"/>
        <v>140</v>
      </c>
    </row>
    <row r="79" spans="2:7" x14ac:dyDescent="0.25">
      <c r="B79" s="7">
        <v>3</v>
      </c>
      <c r="C79" s="17" t="s">
        <v>84</v>
      </c>
      <c r="D79" s="15" t="s">
        <v>68</v>
      </c>
      <c r="E79" s="22">
        <v>1</v>
      </c>
      <c r="F79" s="10">
        <v>70</v>
      </c>
      <c r="G79" s="10">
        <f t="shared" si="5"/>
        <v>70</v>
      </c>
    </row>
    <row r="80" spans="2:7" x14ac:dyDescent="0.25">
      <c r="B80" s="7">
        <v>4</v>
      </c>
      <c r="C80" s="21" t="s">
        <v>73</v>
      </c>
      <c r="D80" s="15" t="s">
        <v>81</v>
      </c>
      <c r="E80" s="24">
        <v>3</v>
      </c>
      <c r="F80" s="25">
        <v>35</v>
      </c>
      <c r="G80" s="10">
        <f t="shared" si="5"/>
        <v>105</v>
      </c>
    </row>
    <row r="81" spans="2:7" x14ac:dyDescent="0.25">
      <c r="B81" s="7">
        <v>5</v>
      </c>
      <c r="C81" s="21" t="s">
        <v>74</v>
      </c>
      <c r="D81" s="15" t="s">
        <v>81</v>
      </c>
      <c r="E81" s="24">
        <v>6</v>
      </c>
      <c r="F81" s="25">
        <v>30</v>
      </c>
      <c r="G81" s="10">
        <f t="shared" si="5"/>
        <v>180</v>
      </c>
    </row>
    <row r="82" spans="2:7" x14ac:dyDescent="0.25">
      <c r="B82" s="7">
        <v>6</v>
      </c>
      <c r="C82" s="21" t="s">
        <v>75</v>
      </c>
      <c r="D82" s="15" t="s">
        <v>81</v>
      </c>
      <c r="E82" s="26">
        <v>3</v>
      </c>
      <c r="F82" s="25">
        <v>25</v>
      </c>
      <c r="G82" s="10">
        <f t="shared" si="5"/>
        <v>75</v>
      </c>
    </row>
    <row r="83" spans="2:7" x14ac:dyDescent="0.25">
      <c r="B83" s="7">
        <v>7</v>
      </c>
      <c r="C83" s="21" t="s">
        <v>76</v>
      </c>
      <c r="D83" s="15" t="s">
        <v>81</v>
      </c>
      <c r="E83" s="24">
        <v>3</v>
      </c>
      <c r="F83" s="25">
        <v>40</v>
      </c>
      <c r="G83" s="10">
        <f>E83*F83</f>
        <v>120</v>
      </c>
    </row>
    <row r="84" spans="2:7" x14ac:dyDescent="0.25">
      <c r="B84" s="7">
        <v>8</v>
      </c>
      <c r="C84" s="21" t="s">
        <v>91</v>
      </c>
      <c r="D84" s="40" t="s">
        <v>81</v>
      </c>
      <c r="E84" s="41">
        <v>1</v>
      </c>
      <c r="F84" s="42">
        <v>100</v>
      </c>
      <c r="G84" s="43">
        <f>E84*F84</f>
        <v>100</v>
      </c>
    </row>
    <row r="85" spans="2:7" x14ac:dyDescent="0.25">
      <c r="B85" s="7">
        <v>9</v>
      </c>
      <c r="C85" s="21" t="s">
        <v>92</v>
      </c>
      <c r="D85" s="40" t="s">
        <v>81</v>
      </c>
      <c r="E85" s="41">
        <v>1</v>
      </c>
      <c r="F85" s="42">
        <v>100</v>
      </c>
      <c r="G85" s="43">
        <f>E85*F85</f>
        <v>100</v>
      </c>
    </row>
    <row r="86" spans="2:7" x14ac:dyDescent="0.25">
      <c r="B86" s="7">
        <v>10</v>
      </c>
      <c r="C86" s="21" t="s">
        <v>77</v>
      </c>
      <c r="D86" s="15" t="s">
        <v>81</v>
      </c>
      <c r="E86" s="24">
        <v>3</v>
      </c>
      <c r="F86" s="25">
        <v>38</v>
      </c>
      <c r="G86" s="10">
        <f t="shared" si="5"/>
        <v>114</v>
      </c>
    </row>
    <row r="87" spans="2:7" x14ac:dyDescent="0.25">
      <c r="B87" s="7">
        <v>11</v>
      </c>
      <c r="C87" s="21" t="s">
        <v>78</v>
      </c>
      <c r="D87" s="15" t="s">
        <v>81</v>
      </c>
      <c r="E87" s="24">
        <v>4</v>
      </c>
      <c r="F87" s="25">
        <v>38</v>
      </c>
      <c r="G87" s="10">
        <f t="shared" si="5"/>
        <v>152</v>
      </c>
    </row>
    <row r="88" spans="2:7" x14ac:dyDescent="0.25">
      <c r="B88" s="7">
        <v>12</v>
      </c>
      <c r="C88" s="21" t="s">
        <v>79</v>
      </c>
      <c r="D88" s="15" t="s">
        <v>81</v>
      </c>
      <c r="E88" s="24">
        <v>2</v>
      </c>
      <c r="F88" s="25">
        <v>15</v>
      </c>
      <c r="G88" s="10">
        <f t="shared" si="5"/>
        <v>30</v>
      </c>
    </row>
    <row r="89" spans="2:7" x14ac:dyDescent="0.25">
      <c r="B89" s="7">
        <v>13</v>
      </c>
      <c r="C89" s="21" t="s">
        <v>80</v>
      </c>
      <c r="D89" s="15" t="s">
        <v>81</v>
      </c>
      <c r="E89" s="24">
        <v>1</v>
      </c>
      <c r="F89" s="25">
        <v>12</v>
      </c>
      <c r="G89" s="10">
        <f t="shared" si="5"/>
        <v>12</v>
      </c>
    </row>
    <row r="90" spans="2:7" x14ac:dyDescent="0.25">
      <c r="B90" s="47" t="s">
        <v>86</v>
      </c>
      <c r="C90" s="47"/>
      <c r="D90" s="47"/>
      <c r="E90" s="47"/>
      <c r="F90" s="47"/>
      <c r="G90" s="23">
        <f>SUM(G77:G88)</f>
        <v>2686</v>
      </c>
    </row>
    <row r="91" spans="2:7" x14ac:dyDescent="0.25">
      <c r="B91" s="7" t="s">
        <v>85</v>
      </c>
      <c r="C91" s="49" t="s">
        <v>94</v>
      </c>
      <c r="D91" s="49"/>
      <c r="E91" s="49"/>
      <c r="F91" s="10">
        <f>0.05*G90</f>
        <v>134.30000000000001</v>
      </c>
      <c r="G91" s="10">
        <f>0.05*G90</f>
        <v>134.30000000000001</v>
      </c>
    </row>
    <row r="92" spans="2:7" x14ac:dyDescent="0.25">
      <c r="B92" s="47" t="s">
        <v>18</v>
      </c>
      <c r="C92" s="47"/>
      <c r="D92" s="47"/>
      <c r="E92" s="47"/>
      <c r="F92" s="47"/>
      <c r="G92" s="23">
        <f>SUM(G77:G88,G91)</f>
        <v>2820.3</v>
      </c>
    </row>
    <row r="94" spans="2:7" x14ac:dyDescent="0.25">
      <c r="B94" s="47" t="s">
        <v>89</v>
      </c>
      <c r="C94" s="47"/>
      <c r="D94" s="47"/>
      <c r="E94" s="47"/>
      <c r="F94" s="47"/>
      <c r="G94" s="23">
        <f>SUM(G92,G62,G37)</f>
        <v>54512.5</v>
      </c>
    </row>
    <row r="95" spans="2:7" x14ac:dyDescent="0.25">
      <c r="B95" s="19"/>
      <c r="C95" s="19"/>
      <c r="D95" s="19"/>
      <c r="E95" s="19"/>
      <c r="F95" s="19"/>
      <c r="G95" s="19"/>
    </row>
    <row r="96" spans="2:7" x14ac:dyDescent="0.25">
      <c r="B96" s="19"/>
      <c r="C96" s="19"/>
      <c r="D96" s="50" t="s">
        <v>87</v>
      </c>
      <c r="E96" s="50"/>
      <c r="F96" s="44">
        <v>0.09</v>
      </c>
      <c r="G96" s="45">
        <f>(F96*G94)</f>
        <v>4906.125</v>
      </c>
    </row>
    <row r="97" spans="2:14" x14ac:dyDescent="0.25">
      <c r="B97" s="19"/>
      <c r="C97" s="19"/>
      <c r="D97" s="19"/>
      <c r="E97" s="19"/>
      <c r="F97" s="44">
        <v>0</v>
      </c>
      <c r="G97" s="45">
        <f t="shared" ref="G97:G98" si="6">(F97*G95)</f>
        <v>0</v>
      </c>
      <c r="N97" t="s">
        <v>21</v>
      </c>
    </row>
    <row r="98" spans="2:14" x14ac:dyDescent="0.25">
      <c r="B98" s="19"/>
      <c r="C98" s="19"/>
      <c r="D98" s="19"/>
      <c r="E98" s="19"/>
      <c r="F98" s="44">
        <v>0</v>
      </c>
      <c r="G98" s="45">
        <f t="shared" si="6"/>
        <v>0</v>
      </c>
    </row>
    <row r="99" spans="2:14" x14ac:dyDescent="0.25">
      <c r="B99" s="19"/>
      <c r="C99" s="19"/>
      <c r="D99" s="19"/>
      <c r="E99" s="19"/>
      <c r="F99" s="19"/>
      <c r="G99" s="19"/>
    </row>
    <row r="100" spans="2:14" x14ac:dyDescent="0.25">
      <c r="B100" s="47" t="s">
        <v>19</v>
      </c>
      <c r="C100" s="47"/>
      <c r="D100" s="47"/>
      <c r="E100" s="47"/>
      <c r="F100" s="47"/>
      <c r="G100" s="23">
        <f>G94+G96</f>
        <v>59418.625</v>
      </c>
    </row>
    <row r="101" spans="2:14" x14ac:dyDescent="0.25">
      <c r="D101" s="46" t="s">
        <v>88</v>
      </c>
      <c r="E101" s="46"/>
      <c r="F101" s="27">
        <v>0.1</v>
      </c>
      <c r="G101" s="12">
        <f>G100*F101</f>
        <v>5941.8625000000002</v>
      </c>
    </row>
    <row r="102" spans="2:14" x14ac:dyDescent="0.25">
      <c r="B102" s="47" t="s">
        <v>90</v>
      </c>
      <c r="C102" s="47"/>
      <c r="D102" s="47"/>
      <c r="E102" s="47"/>
      <c r="F102" s="47"/>
      <c r="G102" s="23">
        <f>SUM(G100:G101)</f>
        <v>65360.487500000003</v>
      </c>
    </row>
    <row r="104" spans="2:14" x14ac:dyDescent="0.25">
      <c r="D104" s="48" t="s">
        <v>21</v>
      </c>
      <c r="E104" s="48"/>
      <c r="F104" s="27">
        <v>0.13</v>
      </c>
      <c r="G104" s="12">
        <f>G102*F104</f>
        <v>8496.8633750000008</v>
      </c>
    </row>
    <row r="105" spans="2:14" x14ac:dyDescent="0.25">
      <c r="B105" s="47" t="s">
        <v>20</v>
      </c>
      <c r="C105" s="47"/>
      <c r="D105" s="47"/>
      <c r="E105" s="47"/>
      <c r="F105" s="47"/>
      <c r="G105" s="23">
        <f>SUM(G102,G104)</f>
        <v>73857.350875000004</v>
      </c>
    </row>
  </sheetData>
  <mergeCells count="22">
    <mergeCell ref="B3:G3"/>
    <mergeCell ref="B4:G4"/>
    <mergeCell ref="B11:G11"/>
    <mergeCell ref="B12:C12"/>
    <mergeCell ref="B39:G39"/>
    <mergeCell ref="B76:C76"/>
    <mergeCell ref="B60:F60"/>
    <mergeCell ref="C61:E61"/>
    <mergeCell ref="B62:F62"/>
    <mergeCell ref="B37:F37"/>
    <mergeCell ref="B40:C40"/>
    <mergeCell ref="B75:G75"/>
    <mergeCell ref="D101:E101"/>
    <mergeCell ref="B102:F102"/>
    <mergeCell ref="D104:E104"/>
    <mergeCell ref="B105:F105"/>
    <mergeCell ref="B90:F90"/>
    <mergeCell ref="C91:E91"/>
    <mergeCell ref="B92:F92"/>
    <mergeCell ref="B94:F94"/>
    <mergeCell ref="D96:E96"/>
    <mergeCell ref="B100:F10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cesar osinaga garcia</dc:creator>
  <cp:lastModifiedBy>albert cesar osinaga garcia</cp:lastModifiedBy>
  <dcterms:created xsi:type="dcterms:W3CDTF">2025-06-19T22:50:52Z</dcterms:created>
  <dcterms:modified xsi:type="dcterms:W3CDTF">2025-07-23T01:15:23Z</dcterms:modified>
</cp:coreProperties>
</file>