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ssac/Documents/Doc Masterclass/"/>
    </mc:Choice>
  </mc:AlternateContent>
  <xr:revisionPtr revIDLastSave="0" documentId="13_ncr:1_{019AD900-88EB-4245-BF5E-9C6669CC5569}" xr6:coauthVersionLast="47" xr6:coauthVersionMax="47" xr10:uidLastSave="{00000000-0000-0000-0000-000000000000}"/>
  <bookViews>
    <workbookView xWindow="7720" yWindow="500" windowWidth="30680" windowHeight="19920" xr2:uid="{21AF1BB4-0CBA-5E49-85FF-2E33A3892D6B}"/>
  </bookViews>
  <sheets>
    <sheet name="COTIZADOR " sheetId="3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3" l="1"/>
  <c r="Q39" i="3"/>
  <c r="K29" i="3"/>
  <c r="K28" i="3"/>
  <c r="I23" i="3"/>
  <c r="K23" i="3" s="1"/>
  <c r="I22" i="3"/>
  <c r="K22" i="3" s="1"/>
  <c r="I15" i="3"/>
  <c r="I18" i="3" s="1"/>
  <c r="K18" i="3" s="1"/>
  <c r="I19" i="3" l="1"/>
  <c r="K25" i="3"/>
  <c r="K15" i="3"/>
  <c r="C27" i="3" l="1"/>
  <c r="I30" i="3"/>
  <c r="K30" i="3" s="1"/>
  <c r="K19" i="3"/>
  <c r="I31" i="3" l="1"/>
  <c r="I32" i="3" s="1"/>
  <c r="I34" i="3" s="1"/>
  <c r="I38" i="3" s="1"/>
  <c r="K31" i="3" l="1"/>
  <c r="K32" i="3" l="1"/>
  <c r="K34" i="3" l="1"/>
  <c r="I40" i="3" l="1"/>
  <c r="K41" i="3" s="1"/>
  <c r="K38" i="3"/>
  <c r="I41" i="3" l="1"/>
  <c r="H17" i="2" l="1"/>
  <c r="H18" i="2"/>
  <c r="E17" i="2"/>
  <c r="E18" i="2" s="1"/>
  <c r="H10" i="2"/>
  <c r="E10" i="2"/>
</calcChain>
</file>

<file path=xl/sharedStrings.xml><?xml version="1.0" encoding="utf-8"?>
<sst xmlns="http://schemas.openxmlformats.org/spreadsheetml/2006/main" count="65" uniqueCount="44">
  <si>
    <t>TDC</t>
  </si>
  <si>
    <t>PROCESO Y COSTO DE IMPORTACIÓN EEUU - GRUPO TNTA S.A.C</t>
  </si>
  <si>
    <t xml:space="preserve">ITEM </t>
  </si>
  <si>
    <t>PRECIO USD</t>
  </si>
  <si>
    <t>PRECIO PEN</t>
  </si>
  <si>
    <t>VALOR</t>
  </si>
  <si>
    <t>=</t>
  </si>
  <si>
    <t>CANTIDAD</t>
  </si>
  <si>
    <t xml:space="preserve">  </t>
  </si>
  <si>
    <t>IMPUESTO (TAX)</t>
  </si>
  <si>
    <t>VALOR TOTAL EN EEUU (FOB)</t>
  </si>
  <si>
    <t>FELTE</t>
  </si>
  <si>
    <t>POR KG.</t>
  </si>
  <si>
    <t xml:space="preserve">DESUADANAJE </t>
  </si>
  <si>
    <t>VALOR TOTAL DE FLETE</t>
  </si>
  <si>
    <t>IMPUESTOS</t>
  </si>
  <si>
    <t xml:space="preserve">TOTAL DE IMPUESTOS </t>
  </si>
  <si>
    <t>PRECIO EN PERÚ  (CIF) $</t>
  </si>
  <si>
    <t>DELIVERY A DOMICILIO O PROVINCIA  $</t>
  </si>
  <si>
    <t>MARGEN DE GANANCIA</t>
  </si>
  <si>
    <t>GANANCIA NETA</t>
  </si>
  <si>
    <t>PREC. VENTA</t>
  </si>
  <si>
    <t>EBAY</t>
  </si>
  <si>
    <t>SWAPPA</t>
  </si>
  <si>
    <t>AMAZON</t>
  </si>
  <si>
    <t>Resumen del pedido</t>
  </si>
  <si>
    <t>Artículo (1)</t>
  </si>
  <si>
    <t>Envío</t>
  </si>
  <si>
    <t>Impuesto</t>
  </si>
  <si>
    <t>$0.00</t>
  </si>
  <si>
    <t>Total del pedido</t>
  </si>
  <si>
    <t>Pagando envio</t>
  </si>
  <si>
    <t>PAGANDO TAX</t>
  </si>
  <si>
    <t>PAGANDO ENVIO Y TAX</t>
  </si>
  <si>
    <t xml:space="preserve">COMO ME SALE EN EBAY </t>
  </si>
  <si>
    <t>MAYORES  O IGUALES A $200</t>
  </si>
  <si>
    <t>FLETE</t>
  </si>
  <si>
    <t>SEGURO</t>
  </si>
  <si>
    <t>PRECIO PUESTO EN ALMACEN</t>
  </si>
  <si>
    <t>iPhone 14 Pro 256 Gb - GOLD - Muy buen Estado</t>
  </si>
  <si>
    <t>IFV IPM ARANC</t>
  </si>
  <si>
    <t>SUMA</t>
  </si>
  <si>
    <t>TIENDA MIA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</si>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</sst>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164" formatCode="_-[$$-80A]* #,##0.00_-;\-[$$-80A]* #,##0.00_-;_-[$$-80A]* &quot;-&quot;??_-;_-@_-"/>
    <numFmt numFmtId="165" formatCode="0.0\ &quot;kg&quot;"/>
  </numFmts>
  <fonts count="2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3" tint="0.249977111117893"/>
      <name val="Aptos Narrow"/>
      <family val="2"/>
      <scheme val="minor"/>
    </font>
    <font>
      <b/>
      <sz val="18"/>
      <color theme="3" tint="0.249977111117893"/>
      <name val="Aptos Narrow"/>
      <family val="2"/>
      <scheme val="minor"/>
    </font>
    <font>
      <b/>
      <i/>
      <u/>
      <sz val="12"/>
      <color theme="3" tint="0.249977111117893"/>
      <name val="Calibri"/>
      <family val="2"/>
    </font>
    <font>
      <sz val="11"/>
      <color theme="3" tint="0.249977111117893"/>
      <name val="Calibri (Cuerpo)"/>
    </font>
    <font>
      <b/>
      <sz val="12"/>
      <color theme="3" tint="0.249977111117893"/>
      <name val="Aptos Narrow"/>
      <scheme val="minor"/>
    </font>
    <font>
      <b/>
      <sz val="12"/>
      <color theme="3" tint="0.249977111117893"/>
      <name val="Aptos Narrow"/>
      <family val="2"/>
      <scheme val="minor"/>
    </font>
    <font>
      <b/>
      <i/>
      <u/>
      <sz val="12"/>
      <color theme="3" tint="0.249977111117893"/>
      <name val="Aptos Narrow"/>
      <scheme val="minor"/>
    </font>
    <font>
      <sz val="12"/>
      <color theme="4"/>
      <name val="Aptos Narrow"/>
      <scheme val="minor"/>
    </font>
    <font>
      <b/>
      <sz val="12"/>
      <color theme="4"/>
      <name val="Aptos Narrow"/>
      <scheme val="minor"/>
    </font>
    <font>
      <sz val="11"/>
      <color theme="4"/>
      <name val="Aptos Narrow"/>
      <scheme val="minor"/>
    </font>
    <font>
      <sz val="12"/>
      <color theme="0"/>
      <name val="Aptos Narrow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8"/>
      <name val="Aptos Narrow"/>
      <family val="2"/>
      <scheme val="minor"/>
    </font>
    <font>
      <b/>
      <sz val="12"/>
      <color rgb="FF191919"/>
      <name val="Arial"/>
      <family val="2"/>
    </font>
    <font>
      <sz val="14"/>
      <color rgb="FF191919"/>
      <name val="Arial"/>
      <family val="2"/>
    </font>
    <font>
      <b/>
      <sz val="18"/>
      <color rgb="FF191919"/>
      <name val="Arial"/>
      <family val="2"/>
    </font>
    <font>
      <b/>
      <sz val="14"/>
      <color rgb="FF191919"/>
      <name val="Arial"/>
      <family val="2"/>
    </font>
    <font>
      <sz val="8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12"/>
      <color theme="0"/>
      <name val="Calibri"/>
      <family val="2"/>
    </font>
    <font>
      <sz val="12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23C6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249977111117893"/>
      </left>
      <right/>
      <top style="medium">
        <color theme="3" tint="0.249977111117893"/>
      </top>
      <bottom style="medium">
        <color theme="3" tint="0.249977111117893"/>
      </bottom>
      <diagonal/>
    </border>
    <border>
      <left/>
      <right/>
      <top style="medium">
        <color theme="3" tint="0.249977111117893"/>
      </top>
      <bottom style="medium">
        <color theme="3" tint="0.249977111117893"/>
      </bottom>
      <diagonal/>
    </border>
    <border>
      <left/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 tint="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95">
    <xf numFmtId="0" fontId="0" fillId="0" borderId="0" xfId="0"/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5" fillId="2" borderId="8" xfId="0" applyFont="1" applyFill="1" applyBorder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5" fillId="2" borderId="9" xfId="0" applyFont="1" applyFill="1" applyBorder="1" applyProtection="1"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9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164" fontId="5" fillId="2" borderId="0" xfId="1" applyNumberFormat="1" applyFont="1" applyFill="1" applyProtection="1">
      <protection locked="0"/>
    </xf>
    <xf numFmtId="44" fontId="5" fillId="2" borderId="0" xfId="0" applyNumberFormat="1" applyFont="1" applyFill="1" applyProtection="1">
      <protection locked="0"/>
    </xf>
    <xf numFmtId="0" fontId="10" fillId="2" borderId="1" xfId="3" applyFont="1" applyFill="1" applyAlignment="1" applyProtection="1">
      <alignment horizontal="center" vertical="center"/>
      <protection hidden="1"/>
    </xf>
    <xf numFmtId="164" fontId="10" fillId="2" borderId="1" xfId="3" applyNumberFormat="1" applyFont="1" applyFill="1" applyProtection="1">
      <protection locked="0"/>
    </xf>
    <xf numFmtId="0" fontId="9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164" fontId="5" fillId="2" borderId="0" xfId="0" applyNumberFormat="1" applyFont="1" applyFill="1" applyProtection="1"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164" fontId="5" fillId="2" borderId="9" xfId="0" applyNumberFormat="1" applyFont="1" applyFill="1" applyBorder="1" applyProtection="1"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9" fontId="14" fillId="2" borderId="0" xfId="0" applyNumberFormat="1" applyFont="1" applyFill="1" applyProtection="1">
      <protection hidden="1"/>
    </xf>
    <xf numFmtId="164" fontId="12" fillId="2" borderId="0" xfId="0" applyNumberFormat="1" applyFont="1" applyFill="1" applyProtection="1">
      <protection hidden="1"/>
    </xf>
    <xf numFmtId="0" fontId="15" fillId="2" borderId="9" xfId="0" applyFont="1" applyFill="1" applyBorder="1" applyProtection="1">
      <protection hidden="1"/>
    </xf>
    <xf numFmtId="44" fontId="15" fillId="2" borderId="0" xfId="0" applyNumberFormat="1" applyFont="1" applyFill="1" applyProtection="1">
      <protection hidden="1"/>
    </xf>
    <xf numFmtId="0" fontId="15" fillId="2" borderId="0" xfId="0" applyFont="1" applyFill="1" applyProtection="1">
      <protection hidden="1"/>
    </xf>
    <xf numFmtId="9" fontId="15" fillId="2" borderId="0" xfId="0" applyNumberFormat="1" applyFont="1" applyFill="1" applyProtection="1">
      <protection hidden="1"/>
    </xf>
    <xf numFmtId="0" fontId="10" fillId="2" borderId="1" xfId="3" applyFont="1" applyFill="1" applyAlignment="1" applyProtection="1">
      <alignment horizontal="center"/>
      <protection hidden="1"/>
    </xf>
    <xf numFmtId="44" fontId="5" fillId="3" borderId="0" xfId="0" applyNumberFormat="1" applyFont="1" applyFill="1" applyProtection="1">
      <protection locked="0"/>
    </xf>
    <xf numFmtId="9" fontId="5" fillId="2" borderId="0" xfId="0" applyNumberFormat="1" applyFont="1" applyFill="1" applyProtection="1">
      <protection locked="0"/>
    </xf>
    <xf numFmtId="0" fontId="5" fillId="2" borderId="14" xfId="0" applyFont="1" applyFill="1" applyBorder="1" applyProtection="1">
      <protection locked="0"/>
    </xf>
    <xf numFmtId="0" fontId="10" fillId="2" borderId="0" xfId="3" applyFont="1" applyFill="1" applyBorder="1" applyAlignment="1" applyProtection="1">
      <alignment vertical="center"/>
      <protection locked="0"/>
    </xf>
    <xf numFmtId="164" fontId="5" fillId="2" borderId="0" xfId="0" applyNumberFormat="1" applyFont="1" applyFill="1" applyProtection="1">
      <protection locked="0"/>
    </xf>
    <xf numFmtId="44" fontId="4" fillId="5" borderId="0" xfId="0" applyNumberFormat="1" applyFont="1" applyFill="1" applyProtection="1">
      <protection locked="0"/>
    </xf>
    <xf numFmtId="164" fontId="17" fillId="2" borderId="1" xfId="3" applyNumberFormat="1" applyFont="1" applyFill="1" applyProtection="1">
      <protection locked="0"/>
    </xf>
    <xf numFmtId="44" fontId="4" fillId="2" borderId="0" xfId="0" applyNumberFormat="1" applyFont="1" applyFill="1" applyProtection="1">
      <protection locked="0"/>
    </xf>
    <xf numFmtId="164" fontId="17" fillId="6" borderId="1" xfId="3" applyNumberFormat="1" applyFont="1" applyFill="1" applyProtection="1">
      <protection locked="0" hidden="1"/>
    </xf>
    <xf numFmtId="0" fontId="18" fillId="2" borderId="0" xfId="0" applyFont="1" applyFill="1" applyProtection="1">
      <protection locked="0"/>
    </xf>
    <xf numFmtId="44" fontId="18" fillId="2" borderId="0" xfId="0" applyNumberFormat="1" applyFont="1" applyFill="1" applyProtection="1">
      <protection locked="0"/>
    </xf>
    <xf numFmtId="16" fontId="18" fillId="2" borderId="0" xfId="0" applyNumberFormat="1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44" fontId="16" fillId="7" borderId="0" xfId="0" applyNumberFormat="1" applyFont="1" applyFill="1" applyProtection="1"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Protection="1">
      <protection locked="0"/>
    </xf>
    <xf numFmtId="44" fontId="0" fillId="2" borderId="16" xfId="0" applyNumberFormat="1" applyFill="1" applyBorder="1" applyProtection="1">
      <protection locked="0"/>
    </xf>
    <xf numFmtId="44" fontId="5" fillId="2" borderId="16" xfId="1" applyFont="1" applyFill="1" applyBorder="1" applyProtection="1">
      <protection locked="0"/>
    </xf>
    <xf numFmtId="0" fontId="19" fillId="0" borderId="0" xfId="0" applyFont="1"/>
    <xf numFmtId="0" fontId="20" fillId="0" borderId="0" xfId="0" applyFont="1"/>
    <xf numFmtId="164" fontId="20" fillId="0" borderId="0" xfId="0" applyNumberFormat="1" applyFont="1"/>
    <xf numFmtId="0" fontId="21" fillId="3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6" borderId="0" xfId="0" applyFont="1" applyFill="1"/>
    <xf numFmtId="0" fontId="0" fillId="10" borderId="0" xfId="0" applyFill="1"/>
    <xf numFmtId="164" fontId="22" fillId="3" borderId="0" xfId="1" applyNumberFormat="1" applyFont="1" applyFill="1"/>
    <xf numFmtId="44" fontId="0" fillId="0" borderId="0" xfId="1" applyFont="1"/>
    <xf numFmtId="164" fontId="20" fillId="0" borderId="0" xfId="1" applyNumberFormat="1" applyFont="1"/>
    <xf numFmtId="44" fontId="0" fillId="0" borderId="0" xfId="0" applyNumberFormat="1"/>
    <xf numFmtId="0" fontId="18" fillId="2" borderId="0" xfId="0" applyFont="1" applyFill="1" applyAlignment="1" applyProtection="1">
      <alignment horizontal="center"/>
      <protection locked="0"/>
    </xf>
    <xf numFmtId="164" fontId="4" fillId="11" borderId="0" xfId="0" applyNumberFormat="1" applyFont="1" applyFill="1" applyProtection="1">
      <protection hidden="1"/>
    </xf>
    <xf numFmtId="0" fontId="11" fillId="3" borderId="0" xfId="0" applyFont="1" applyFill="1" applyProtection="1">
      <protection hidden="1"/>
    </xf>
    <xf numFmtId="44" fontId="16" fillId="12" borderId="0" xfId="0" applyNumberFormat="1" applyFont="1" applyFill="1" applyProtection="1">
      <protection locked="0"/>
    </xf>
    <xf numFmtId="44" fontId="1" fillId="2" borderId="16" xfId="1" applyFont="1" applyFill="1" applyBorder="1" applyProtection="1">
      <protection locked="0"/>
    </xf>
    <xf numFmtId="44" fontId="2" fillId="0" borderId="16" xfId="1" applyFont="1" applyFill="1" applyBorder="1" applyProtection="1">
      <protection locked="0"/>
    </xf>
    <xf numFmtId="44" fontId="5" fillId="13" borderId="16" xfId="1" applyFont="1" applyFill="1" applyBorder="1" applyAlignment="1" applyProtection="1">
      <alignment horizontal="left"/>
      <protection locked="0"/>
    </xf>
    <xf numFmtId="44" fontId="5" fillId="2" borderId="16" xfId="0" applyNumberFormat="1" applyFont="1" applyFill="1" applyBorder="1" applyProtection="1">
      <protection locked="0"/>
    </xf>
    <xf numFmtId="44" fontId="5" fillId="2" borderId="0" xfId="1" applyFont="1" applyFill="1" applyProtection="1">
      <protection locked="0"/>
    </xf>
    <xf numFmtId="0" fontId="26" fillId="14" borderId="0" xfId="0" applyFont="1" applyFill="1"/>
    <xf numFmtId="44" fontId="4" fillId="0" borderId="0" xfId="0" applyNumberFormat="1" applyFont="1" applyProtection="1">
      <protection locked="0"/>
    </xf>
    <xf numFmtId="0" fontId="4" fillId="5" borderId="0" xfId="0" applyFont="1" applyFill="1" applyProtection="1">
      <protection locked="0"/>
    </xf>
    <xf numFmtId="164" fontId="4" fillId="5" borderId="10" xfId="1" applyNumberFormat="1" applyFont="1" applyFill="1" applyBorder="1" applyAlignment="1" applyProtection="1">
      <alignment horizontal="center" vertical="center"/>
      <protection locked="0"/>
    </xf>
    <xf numFmtId="0" fontId="4" fillId="5" borderId="11" xfId="0" applyFont="1" applyFill="1" applyBorder="1" applyAlignment="1" applyProtection="1">
      <alignment horizontal="center" vertical="center"/>
      <protection locked="0"/>
    </xf>
    <xf numFmtId="9" fontId="4" fillId="5" borderId="0" xfId="2" applyFont="1" applyFill="1" applyAlignment="1" applyProtection="1">
      <alignment horizontal="center" vertical="center"/>
      <protection locked="0"/>
    </xf>
    <xf numFmtId="165" fontId="25" fillId="5" borderId="13" xfId="0" applyNumberFormat="1" applyFont="1" applyFill="1" applyBorder="1" applyAlignment="1" applyProtection="1">
      <alignment horizontal="center" vertical="center"/>
      <protection locked="0"/>
    </xf>
    <xf numFmtId="9" fontId="17" fillId="5" borderId="0" xfId="2" applyFont="1" applyFill="1" applyBorder="1" applyAlignment="1" applyProtection="1">
      <alignment vertical="center"/>
      <protection locked="0"/>
    </xf>
    <xf numFmtId="0" fontId="17" fillId="2" borderId="1" xfId="3" applyFont="1" applyFill="1" applyAlignment="1" applyProtection="1">
      <alignment horizontal="center" vertical="center"/>
      <protection hidden="1"/>
    </xf>
    <xf numFmtId="0" fontId="10" fillId="2" borderId="1" xfId="3" applyFont="1" applyFill="1" applyAlignment="1" applyProtection="1">
      <alignment horizontal="center" vertical="center"/>
      <protection hidden="1"/>
    </xf>
    <xf numFmtId="0" fontId="10" fillId="2" borderId="15" xfId="3" applyFont="1" applyFill="1" applyBorder="1" applyAlignment="1" applyProtection="1">
      <alignment horizontal="center" vertical="center"/>
      <protection hidden="1"/>
    </xf>
    <xf numFmtId="0" fontId="9" fillId="2" borderId="12" xfId="0" applyFont="1" applyFill="1" applyBorder="1" applyAlignment="1" applyProtection="1">
      <alignment horizontal="left"/>
      <protection locked="0"/>
    </xf>
    <xf numFmtId="0" fontId="4" fillId="4" borderId="0" xfId="0" applyFont="1" applyFill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locked="0"/>
    </xf>
    <xf numFmtId="0" fontId="24" fillId="0" borderId="17" xfId="0" applyFont="1" applyBorder="1" applyAlignment="1" applyProtection="1">
      <alignment horizontal="center"/>
      <protection locked="0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164" fontId="5" fillId="2" borderId="0" xfId="1" applyNumberFormat="1" applyFont="1" applyFill="1" applyAlignment="1" applyProtection="1">
      <alignment horizontal="center" vertical="center"/>
      <protection locked="0"/>
    </xf>
    <xf numFmtId="44" fontId="5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4">
    <cellStyle name="Moneda" xfId="1" builtinId="4"/>
    <cellStyle name="Normal" xfId="0" builtinId="0"/>
    <cellStyle name="Porcentaje" xfId="2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786317</xdr:colOff>
      <xdr:row>0</xdr:row>
      <xdr:rowOff>166557</xdr:rowOff>
    </xdr:from>
    <xdr:to>
      <xdr:col>10</xdr:col>
      <xdr:colOff>998161</xdr:colOff>
      <xdr:row>8</xdr:row>
      <xdr:rowOff>157222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457CAC-BD64-A94B-8B0F-7F858AD2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86317" y="166557"/>
          <a:ext cx="8276344" cy="1616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87E-4B59-4E42-BA8C-2614AE17034A}">
  <sheetPr codeName="Hoja3"/>
  <dimension ref="A7:V104"/>
  <sheetViews>
    <sheetView tabSelected="1" workbookViewId="0">
      <selection activeCell="I37" sqref="I37"/>
    </sheetView>
  </sheetViews>
  <sheetFormatPr baseColWidth="10" defaultColWidth="10.83203125" defaultRowHeight="16" x14ac:dyDescent="0.2"/>
  <cols>
    <col min="1" max="1" width="10.83203125" style="1"/>
    <col min="2" max="2" width="12.33203125" style="1" customWidth="1"/>
    <col min="3" max="3" width="12.83203125" style="1" customWidth="1"/>
    <col min="4" max="4" width="13.1640625" style="1" bestFit="1" customWidth="1"/>
    <col min="5" max="8" width="10.83203125" style="1"/>
    <col min="9" max="9" width="11.1640625" style="1" customWidth="1"/>
    <col min="10" max="10" width="2.1640625" style="1" customWidth="1"/>
    <col min="11" max="11" width="13.5" style="1" bestFit="1" customWidth="1"/>
    <col min="12" max="12" width="13" style="1" bestFit="1" customWidth="1"/>
    <col min="13" max="13" width="11.83203125" style="1" bestFit="1" customWidth="1"/>
    <col min="14" max="14" width="14" style="1" bestFit="1" customWidth="1"/>
    <col min="15" max="15" width="15.6640625" style="1" bestFit="1" customWidth="1"/>
    <col min="16" max="16" width="11.83203125" style="1" customWidth="1"/>
    <col min="17" max="17" width="12.6640625" style="1" customWidth="1"/>
    <col min="18" max="18" width="10.83203125" style="1"/>
    <col min="19" max="19" width="3.1640625" style="1" bestFit="1" customWidth="1"/>
    <col min="20" max="20" width="29.1640625" style="1" bestFit="1" customWidth="1"/>
    <col min="21" max="16384" width="10.83203125" style="1"/>
  </cols>
  <sheetData>
    <row r="7" spans="1:14" ht="16" customHeight="1" x14ac:dyDescent="0.2"/>
    <row r="8" spans="1:14" ht="16" customHeight="1" x14ac:dyDescent="0.2"/>
    <row r="9" spans="1:14" ht="15" customHeight="1" x14ac:dyDescent="0.2">
      <c r="A9" s="2"/>
      <c r="B9" s="2"/>
      <c r="C9" s="2"/>
      <c r="D9" s="2"/>
    </row>
    <row r="10" spans="1:14" ht="15" customHeight="1" x14ac:dyDescent="0.2">
      <c r="A10" s="2"/>
      <c r="B10" s="2"/>
      <c r="D10" s="2"/>
      <c r="E10" s="83"/>
      <c r="F10" s="83"/>
      <c r="G10" s="83"/>
      <c r="H10" s="83"/>
      <c r="I10" s="83"/>
      <c r="J10" s="83"/>
      <c r="K10" s="83"/>
    </row>
    <row r="11" spans="1:14" ht="17" customHeight="1" thickBot="1" x14ac:dyDescent="0.25">
      <c r="A11" s="2"/>
      <c r="B11" s="3" t="s">
        <v>0</v>
      </c>
      <c r="C11" s="72">
        <v>3.66</v>
      </c>
      <c r="D11" s="2"/>
      <c r="E11" s="84"/>
      <c r="F11" s="84"/>
      <c r="G11" s="84"/>
      <c r="H11" s="84"/>
      <c r="I11" s="84"/>
      <c r="J11" s="84"/>
      <c r="K11" s="84"/>
    </row>
    <row r="12" spans="1:14" ht="25" customHeight="1" thickBot="1" x14ac:dyDescent="0.25">
      <c r="A12" s="2"/>
      <c r="B12" s="85" t="s">
        <v>1</v>
      </c>
      <c r="C12" s="86"/>
      <c r="D12" s="86"/>
      <c r="E12" s="86"/>
      <c r="F12" s="86"/>
      <c r="G12" s="86"/>
      <c r="H12" s="86"/>
      <c r="I12" s="86"/>
      <c r="J12" s="86"/>
      <c r="K12" s="87"/>
    </row>
    <row r="13" spans="1:14" ht="17" thickBot="1" x14ac:dyDescent="0.25">
      <c r="A13" s="2"/>
      <c r="B13" s="4" t="s">
        <v>2</v>
      </c>
      <c r="C13" s="88" t="s">
        <v>39</v>
      </c>
      <c r="D13" s="89"/>
      <c r="E13" s="89"/>
      <c r="F13" s="89"/>
      <c r="G13" s="89"/>
      <c r="H13" s="90"/>
      <c r="I13" s="5" t="s">
        <v>3</v>
      </c>
      <c r="K13" s="5" t="s">
        <v>4</v>
      </c>
      <c r="N13" s="12"/>
    </row>
    <row r="14" spans="1:14" ht="17" thickBot="1" x14ac:dyDescent="0.25">
      <c r="A14" s="2"/>
      <c r="B14" s="6"/>
      <c r="C14" s="2"/>
      <c r="D14" s="2"/>
      <c r="J14" s="7"/>
      <c r="N14" s="12"/>
    </row>
    <row r="15" spans="1:14" ht="15" customHeight="1" x14ac:dyDescent="0.2">
      <c r="A15" s="2"/>
      <c r="B15" s="8" t="s">
        <v>5</v>
      </c>
      <c r="C15" s="8"/>
      <c r="D15" s="73">
        <v>201</v>
      </c>
      <c r="H15" s="91" t="s">
        <v>6</v>
      </c>
      <c r="I15" s="92">
        <f>D15*D16</f>
        <v>201</v>
      </c>
      <c r="J15" s="7"/>
      <c r="K15" s="93">
        <f>+I15*C11</f>
        <v>735.66000000000008</v>
      </c>
      <c r="L15" s="39"/>
    </row>
    <row r="16" spans="1:14" ht="16" customHeight="1" x14ac:dyDescent="0.2">
      <c r="B16" s="9" t="s">
        <v>7</v>
      </c>
      <c r="C16" s="9" t="s">
        <v>8</v>
      </c>
      <c r="D16" s="74">
        <v>1</v>
      </c>
      <c r="H16" s="91"/>
      <c r="I16" s="92"/>
      <c r="J16" s="7"/>
      <c r="K16" s="91"/>
      <c r="L16" s="41"/>
    </row>
    <row r="17" spans="2:22" ht="4" customHeight="1" x14ac:dyDescent="0.2">
      <c r="B17" s="9"/>
      <c r="C17" s="9"/>
      <c r="D17" s="3"/>
      <c r="H17" s="10"/>
      <c r="J17" s="7"/>
      <c r="L17" s="39"/>
    </row>
    <row r="18" spans="2:22" ht="16" customHeight="1" x14ac:dyDescent="0.2">
      <c r="B18" s="81" t="s">
        <v>9</v>
      </c>
      <c r="C18" s="81"/>
      <c r="D18" s="75"/>
      <c r="H18" s="10" t="s">
        <v>6</v>
      </c>
      <c r="I18" s="11">
        <f>I15*D18</f>
        <v>0</v>
      </c>
      <c r="J18" s="7"/>
      <c r="K18" s="12">
        <f>+I18*C11</f>
        <v>0</v>
      </c>
      <c r="L18" s="61"/>
    </row>
    <row r="19" spans="2:22" ht="17" customHeight="1" thickBot="1" x14ac:dyDescent="0.25">
      <c r="B19" s="79" t="s">
        <v>10</v>
      </c>
      <c r="C19" s="79"/>
      <c r="D19" s="79"/>
      <c r="E19" s="79"/>
      <c r="F19" s="79"/>
      <c r="G19" s="79"/>
      <c r="H19" s="79"/>
      <c r="I19" s="14">
        <f>SUM(I15+I18)</f>
        <v>201</v>
      </c>
      <c r="J19" s="7"/>
      <c r="K19" s="12">
        <f>+I19*C11</f>
        <v>735.66000000000008</v>
      </c>
      <c r="L19" s="40"/>
    </row>
    <row r="20" spans="2:22" ht="7" hidden="1" customHeight="1" x14ac:dyDescent="0.2">
      <c r="J20" s="7"/>
      <c r="L20" s="39"/>
    </row>
    <row r="21" spans="2:22" ht="18" customHeight="1" thickTop="1" thickBot="1" x14ac:dyDescent="0.25">
      <c r="B21" s="9" t="s">
        <v>11</v>
      </c>
      <c r="J21" s="7"/>
      <c r="L21" s="39"/>
      <c r="O21" s="12"/>
    </row>
    <row r="22" spans="2:22" ht="17" customHeight="1" thickBot="1" x14ac:dyDescent="0.25">
      <c r="B22" s="9" t="s">
        <v>12</v>
      </c>
      <c r="D22" s="76">
        <v>1</v>
      </c>
      <c r="H22" s="10" t="s">
        <v>6</v>
      </c>
      <c r="I22" s="11">
        <f>7.5*D22</f>
        <v>7.5</v>
      </c>
      <c r="J22" s="7"/>
      <c r="K22" s="12">
        <f>+I22*C11</f>
        <v>27.450000000000003</v>
      </c>
      <c r="L22" s="39"/>
    </row>
    <row r="23" spans="2:22" ht="16" customHeight="1" x14ac:dyDescent="0.2">
      <c r="B23" s="15" t="s">
        <v>13</v>
      </c>
      <c r="C23" s="16"/>
      <c r="D23" s="62">
        <v>10</v>
      </c>
      <c r="E23" s="16"/>
      <c r="F23" s="16"/>
      <c r="G23" s="16"/>
      <c r="H23" s="18" t="s">
        <v>6</v>
      </c>
      <c r="I23" s="17">
        <f>D23</f>
        <v>10</v>
      </c>
      <c r="J23" s="7"/>
      <c r="K23" s="12">
        <f>+I23*$C$11</f>
        <v>36.6</v>
      </c>
      <c r="L23" s="40"/>
    </row>
    <row r="24" spans="2:22" ht="5" hidden="1" customHeight="1" x14ac:dyDescent="0.2">
      <c r="J24" s="7"/>
      <c r="K24" s="12"/>
      <c r="L24" s="39"/>
    </row>
    <row r="25" spans="2:22" ht="17" thickBot="1" x14ac:dyDescent="0.25">
      <c r="B25" s="79" t="s">
        <v>14</v>
      </c>
      <c r="C25" s="79"/>
      <c r="D25" s="79"/>
      <c r="E25" s="79"/>
      <c r="F25" s="79"/>
      <c r="G25" s="79"/>
      <c r="H25" s="79"/>
      <c r="I25" s="14">
        <f>+I22+I23</f>
        <v>17.5</v>
      </c>
      <c r="J25" s="19"/>
      <c r="K25" s="12">
        <f>+I25*$C$11</f>
        <v>64.05</v>
      </c>
      <c r="L25" s="40"/>
    </row>
    <row r="26" spans="2:22" ht="1" customHeight="1" thickTop="1" x14ac:dyDescent="0.2">
      <c r="J26" s="7"/>
      <c r="K26" s="12"/>
      <c r="L26" s="39"/>
    </row>
    <row r="27" spans="2:22" ht="14" customHeight="1" x14ac:dyDescent="0.2">
      <c r="B27" s="63" t="s">
        <v>15</v>
      </c>
      <c r="C27" s="82" t="str">
        <f>IF(I19&lt;=199.99,"NO PAGO IMPUESTOS"," SI PAGO IMPUESTOS")</f>
        <v xml:space="preserve"> SI PAGO IMPUESTOS</v>
      </c>
      <c r="D27" s="82"/>
      <c r="E27" s="16"/>
      <c r="F27" s="16"/>
      <c r="G27" s="16"/>
      <c r="H27" s="16"/>
      <c r="I27" s="20"/>
      <c r="J27" s="7"/>
      <c r="K27" s="12"/>
      <c r="L27" s="40"/>
    </row>
    <row r="28" spans="2:22" s="27" customFormat="1" ht="16" hidden="1" customHeight="1" x14ac:dyDescent="0.2">
      <c r="B28" s="21"/>
      <c r="C28" s="22" t="s">
        <v>40</v>
      </c>
      <c r="D28" s="23">
        <v>0.22900000000000001</v>
      </c>
      <c r="E28" s="21"/>
      <c r="F28" s="21"/>
      <c r="G28" s="21"/>
      <c r="H28" s="21"/>
      <c r="I28" s="24"/>
      <c r="J28" s="25"/>
      <c r="K28" s="26" t="e">
        <f>+I28*#REF!</f>
        <v>#REF!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s="27" customFormat="1" ht="16" hidden="1" customHeight="1" x14ac:dyDescent="0.2">
      <c r="B29" s="21"/>
      <c r="C29" s="22" t="s">
        <v>36</v>
      </c>
      <c r="D29" s="23"/>
      <c r="E29" s="21"/>
      <c r="F29" s="21"/>
      <c r="G29" s="21"/>
      <c r="H29" s="21"/>
      <c r="I29" s="24">
        <v>38</v>
      </c>
      <c r="J29" s="25"/>
      <c r="K29" s="26" t="e">
        <f>+I29*#REF!</f>
        <v>#REF!</v>
      </c>
      <c r="L29" s="28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s="27" customFormat="1" ht="16" hidden="1" customHeight="1" x14ac:dyDescent="0.2">
      <c r="B30" s="21"/>
      <c r="C30" s="22" t="s">
        <v>37</v>
      </c>
      <c r="D30" s="23">
        <v>7.7999999999999996E-3</v>
      </c>
      <c r="E30" s="21"/>
      <c r="F30" s="21"/>
      <c r="G30" s="21"/>
      <c r="H30" s="21"/>
      <c r="I30" s="24">
        <f>+I19*D30</f>
        <v>1.5677999999999999</v>
      </c>
      <c r="J30" s="25"/>
      <c r="K30" s="26" t="e">
        <f>+I30*#REF!</f>
        <v>#REF!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s="27" customFormat="1" ht="16" hidden="1" customHeight="1" x14ac:dyDescent="0.2">
      <c r="B31" s="21"/>
      <c r="C31" s="22" t="s">
        <v>41</v>
      </c>
      <c r="D31" s="23"/>
      <c r="E31" s="21"/>
      <c r="F31" s="21"/>
      <c r="G31" s="21"/>
      <c r="H31" s="21"/>
      <c r="I31" s="24">
        <f>+(I19+I29+I30)*D28</f>
        <v>55.090026200000004</v>
      </c>
      <c r="J31" s="25"/>
      <c r="K31" s="26" t="e">
        <f>+I31*#REF!</f>
        <v>#REF!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17" thickBot="1" x14ac:dyDescent="0.25">
      <c r="B32" s="79" t="s">
        <v>16</v>
      </c>
      <c r="C32" s="79"/>
      <c r="D32" s="79"/>
      <c r="E32" s="79"/>
      <c r="F32" s="13"/>
      <c r="G32" s="13"/>
      <c r="H32" s="29"/>
      <c r="I32" s="38">
        <f>IF(I19&gt;=200.01,SUM(I31),0)</f>
        <v>55.090026200000004</v>
      </c>
      <c r="J32" s="7"/>
      <c r="K32" s="12">
        <f>+I32*$C$11</f>
        <v>201.62949589200002</v>
      </c>
      <c r="L32" s="12"/>
    </row>
    <row r="33" spans="2:18" ht="6" customHeight="1" thickTop="1" x14ac:dyDescent="0.2">
      <c r="J33" s="7"/>
      <c r="K33" s="12"/>
    </row>
    <row r="34" spans="2:18" ht="17" thickBot="1" x14ac:dyDescent="0.25">
      <c r="B34" s="79" t="s">
        <v>17</v>
      </c>
      <c r="C34" s="79"/>
      <c r="D34" s="79"/>
      <c r="E34" s="79"/>
      <c r="F34" s="79"/>
      <c r="G34" s="79"/>
      <c r="H34" s="79"/>
      <c r="I34" s="14">
        <f>+I19+I25+I32</f>
        <v>273.59002620000001</v>
      </c>
      <c r="J34" s="7"/>
      <c r="K34" s="30">
        <f>+I34*$C$11</f>
        <v>1001.3394958920001</v>
      </c>
      <c r="L34" s="12"/>
      <c r="P34" s="31"/>
    </row>
    <row r="35" spans="2:18" ht="6" customHeight="1" thickTop="1" x14ac:dyDescent="0.2">
      <c r="J35" s="7"/>
      <c r="K35" s="12"/>
    </row>
    <row r="36" spans="2:18" ht="17" hidden="1" thickBot="1" x14ac:dyDescent="0.25">
      <c r="B36" s="78" t="s">
        <v>18</v>
      </c>
      <c r="C36" s="78"/>
      <c r="D36" s="78"/>
      <c r="E36" s="78"/>
      <c r="F36" s="78"/>
      <c r="G36" s="78"/>
      <c r="H36" s="78"/>
      <c r="I36" s="36">
        <v>4</v>
      </c>
      <c r="J36" s="7"/>
      <c r="K36" s="37"/>
      <c r="L36" s="12"/>
    </row>
    <row r="37" spans="2:18" ht="7" customHeight="1" x14ac:dyDescent="0.2">
      <c r="J37" s="7"/>
      <c r="K37" s="12"/>
      <c r="M37" s="42"/>
      <c r="N37" s="43"/>
      <c r="O37" s="42"/>
    </row>
    <row r="38" spans="2:18" ht="17" thickBot="1" x14ac:dyDescent="0.25">
      <c r="B38" s="79" t="s">
        <v>38</v>
      </c>
      <c r="C38" s="79"/>
      <c r="D38" s="79"/>
      <c r="E38" s="79"/>
      <c r="F38" s="79"/>
      <c r="G38" s="79"/>
      <c r="H38" s="79"/>
      <c r="I38" s="14">
        <f>+I34+I36</f>
        <v>277.59002620000001</v>
      </c>
      <c r="J38" s="32"/>
      <c r="K38" s="64">
        <f>+I38*C11</f>
        <v>1015.979495892</v>
      </c>
      <c r="L38" s="71"/>
      <c r="M38" s="45" t="s">
        <v>24</v>
      </c>
      <c r="N38" s="45" t="s">
        <v>22</v>
      </c>
      <c r="O38" s="45" t="s">
        <v>23</v>
      </c>
      <c r="P38" s="46" t="s">
        <v>42</v>
      </c>
    </row>
    <row r="39" spans="2:18" ht="17" thickTop="1" x14ac:dyDescent="0.2">
      <c r="K39" s="1" t="s">
        <v>43</v>
      </c>
      <c r="L39" s="12"/>
      <c r="M39" s="47"/>
      <c r="N39" s="65"/>
      <c r="O39" s="66"/>
      <c r="P39" s="67"/>
      <c r="Q39" s="12">
        <f>+P39-O40</f>
        <v>0</v>
      </c>
    </row>
    <row r="40" spans="2:18" ht="17" thickBot="1" x14ac:dyDescent="0.25">
      <c r="B40" s="79" t="s">
        <v>19</v>
      </c>
      <c r="C40" s="79"/>
      <c r="D40" s="79"/>
      <c r="E40" s="79"/>
      <c r="F40" s="79"/>
      <c r="G40" s="77">
        <v>0.3</v>
      </c>
      <c r="H40" s="33"/>
      <c r="I40" s="34">
        <f>I38+(I34*G40)</f>
        <v>359.66703405999999</v>
      </c>
      <c r="K40" s="35" t="s">
        <v>21</v>
      </c>
      <c r="L40" s="12"/>
      <c r="M40" s="46"/>
      <c r="N40" s="48"/>
      <c r="O40" s="66"/>
      <c r="P40" s="68"/>
    </row>
    <row r="41" spans="2:18" ht="18" thickTop="1" thickBot="1" x14ac:dyDescent="0.25">
      <c r="B41" s="80" t="s">
        <v>20</v>
      </c>
      <c r="C41" s="80"/>
      <c r="D41" s="80"/>
      <c r="E41" s="80"/>
      <c r="F41" s="80"/>
      <c r="I41" s="35">
        <f>+K41-K38</f>
        <v>300.40184876759997</v>
      </c>
      <c r="K41" s="44">
        <f>+I40*C11</f>
        <v>1316.3813446596</v>
      </c>
      <c r="N41" s="12"/>
      <c r="O41" s="69"/>
      <c r="P41" s="12"/>
    </row>
    <row r="42" spans="2:18" ht="17" thickTop="1" x14ac:dyDescent="0.2">
      <c r="L42" s="12"/>
      <c r="N42" s="12"/>
    </row>
    <row r="44" spans="2:18" x14ac:dyDescent="0.2">
      <c r="K44" s="12"/>
      <c r="R44" s="70"/>
    </row>
    <row r="45" spans="2:18" x14ac:dyDescent="0.2">
      <c r="K45" s="12"/>
      <c r="L45" s="12"/>
      <c r="R45" s="70"/>
    </row>
    <row r="46" spans="2:18" x14ac:dyDescent="0.2">
      <c r="R46" s="70"/>
    </row>
    <row r="47" spans="2:18" x14ac:dyDescent="0.2">
      <c r="R47" s="70"/>
    </row>
    <row r="48" spans="2:18" x14ac:dyDescent="0.2">
      <c r="R48" s="70"/>
    </row>
    <row r="49" spans="18:18" x14ac:dyDescent="0.2">
      <c r="R49" s="70"/>
    </row>
    <row r="50" spans="18:18" x14ac:dyDescent="0.2">
      <c r="R50" s="70"/>
    </row>
    <row r="51" spans="18:18" x14ac:dyDescent="0.2">
      <c r="R51" s="70"/>
    </row>
    <row r="52" spans="18:18" x14ac:dyDescent="0.2">
      <c r="R52" s="70"/>
    </row>
    <row r="53" spans="18:18" x14ac:dyDescent="0.2">
      <c r="R53" s="70"/>
    </row>
    <row r="54" spans="18:18" x14ac:dyDescent="0.2">
      <c r="R54" s="70"/>
    </row>
    <row r="55" spans="18:18" x14ac:dyDescent="0.2">
      <c r="R55" s="70"/>
    </row>
    <row r="56" spans="18:18" x14ac:dyDescent="0.2">
      <c r="R56" s="70"/>
    </row>
    <row r="57" spans="18:18" x14ac:dyDescent="0.2">
      <c r="R57" s="70"/>
    </row>
    <row r="58" spans="18:18" x14ac:dyDescent="0.2">
      <c r="R58" s="70"/>
    </row>
    <row r="59" spans="18:18" x14ac:dyDescent="0.2">
      <c r="R59" s="70"/>
    </row>
    <row r="60" spans="18:18" x14ac:dyDescent="0.2">
      <c r="R60" s="70"/>
    </row>
    <row r="61" spans="18:18" x14ac:dyDescent="0.2">
      <c r="R61" s="70"/>
    </row>
    <row r="62" spans="18:18" x14ac:dyDescent="0.2">
      <c r="R62" s="70"/>
    </row>
    <row r="63" spans="18:18" x14ac:dyDescent="0.2">
      <c r="R63" s="70"/>
    </row>
    <row r="64" spans="18:18" x14ac:dyDescent="0.2">
      <c r="R64" s="70"/>
    </row>
    <row r="65" spans="18:18" x14ac:dyDescent="0.2">
      <c r="R65" s="70"/>
    </row>
    <row r="66" spans="18:18" x14ac:dyDescent="0.2">
      <c r="R66" s="70"/>
    </row>
    <row r="67" spans="18:18" x14ac:dyDescent="0.2">
      <c r="R67" s="70"/>
    </row>
    <row r="68" spans="18:18" x14ac:dyDescent="0.2">
      <c r="R68" s="70"/>
    </row>
    <row r="69" spans="18:18" x14ac:dyDescent="0.2">
      <c r="R69" s="70"/>
    </row>
    <row r="70" spans="18:18" x14ac:dyDescent="0.2">
      <c r="R70" s="70"/>
    </row>
    <row r="71" spans="18:18" x14ac:dyDescent="0.2">
      <c r="R71" s="70"/>
    </row>
    <row r="72" spans="18:18" x14ac:dyDescent="0.2">
      <c r="R72" s="70"/>
    </row>
    <row r="73" spans="18:18" x14ac:dyDescent="0.2">
      <c r="R73" s="70"/>
    </row>
    <row r="74" spans="18:18" x14ac:dyDescent="0.2">
      <c r="R74" s="70"/>
    </row>
    <row r="75" spans="18:18" x14ac:dyDescent="0.2">
      <c r="R75" s="70"/>
    </row>
    <row r="76" spans="18:18" x14ac:dyDescent="0.2">
      <c r="R76" s="70"/>
    </row>
    <row r="77" spans="18:18" x14ac:dyDescent="0.2">
      <c r="R77" s="70"/>
    </row>
    <row r="78" spans="18:18" x14ac:dyDescent="0.2">
      <c r="R78" s="70"/>
    </row>
    <row r="79" spans="18:18" x14ac:dyDescent="0.2">
      <c r="R79" s="70"/>
    </row>
    <row r="80" spans="18:18" x14ac:dyDescent="0.2">
      <c r="R80" s="70"/>
    </row>
    <row r="81" spans="18:18" x14ac:dyDescent="0.2">
      <c r="R81" s="70"/>
    </row>
    <row r="82" spans="18:18" x14ac:dyDescent="0.2">
      <c r="R82" s="70"/>
    </row>
    <row r="83" spans="18:18" x14ac:dyDescent="0.2">
      <c r="R83" s="70"/>
    </row>
    <row r="84" spans="18:18" x14ac:dyDescent="0.2">
      <c r="R84" s="70"/>
    </row>
    <row r="85" spans="18:18" x14ac:dyDescent="0.2">
      <c r="R85" s="70"/>
    </row>
    <row r="86" spans="18:18" x14ac:dyDescent="0.2">
      <c r="R86" s="70"/>
    </row>
    <row r="87" spans="18:18" x14ac:dyDescent="0.2">
      <c r="R87" s="70"/>
    </row>
    <row r="88" spans="18:18" x14ac:dyDescent="0.2">
      <c r="R88" s="70"/>
    </row>
    <row r="89" spans="18:18" x14ac:dyDescent="0.2">
      <c r="R89" s="70"/>
    </row>
    <row r="90" spans="18:18" x14ac:dyDescent="0.2">
      <c r="R90" s="70"/>
    </row>
    <row r="91" spans="18:18" x14ac:dyDescent="0.2">
      <c r="R91" s="70"/>
    </row>
    <row r="92" spans="18:18" x14ac:dyDescent="0.2">
      <c r="R92" s="70"/>
    </row>
    <row r="93" spans="18:18" x14ac:dyDescent="0.2">
      <c r="R93" s="70"/>
    </row>
    <row r="94" spans="18:18" x14ac:dyDescent="0.2">
      <c r="R94" s="70"/>
    </row>
    <row r="95" spans="18:18" x14ac:dyDescent="0.2">
      <c r="R95" s="70"/>
    </row>
    <row r="96" spans="18:18" x14ac:dyDescent="0.2">
      <c r="R96" s="70"/>
    </row>
    <row r="97" spans="18:18" x14ac:dyDescent="0.2">
      <c r="R97" s="70"/>
    </row>
    <row r="98" spans="18:18" x14ac:dyDescent="0.2">
      <c r="R98" s="70"/>
    </row>
    <row r="99" spans="18:18" x14ac:dyDescent="0.2">
      <c r="R99" s="70"/>
    </row>
    <row r="100" spans="18:18" x14ac:dyDescent="0.2">
      <c r="R100" s="70"/>
    </row>
    <row r="101" spans="18:18" x14ac:dyDescent="0.2">
      <c r="R101" s="70"/>
    </row>
    <row r="102" spans="18:18" x14ac:dyDescent="0.2">
      <c r="R102" s="70"/>
    </row>
    <row r="103" spans="18:18" x14ac:dyDescent="0.2">
      <c r="R103" s="70"/>
    </row>
    <row r="104" spans="18:18" x14ac:dyDescent="0.2">
      <c r="R104" s="70"/>
    </row>
  </sheetData>
  <sheetProtection algorithmName="SHA-512" hashValue="R3wpzX5cxEXj5dG78yf/sepTo0M4/uF4FAC5a871KyEjje5vMH+cUFV1Xkz73Ebf/flxWnRimhvhhgWorPg/Sw==" saltValue="NH26awwwoYoHit5yqpRZaA==" spinCount="100000" sheet="1" objects="1" scenarios="1" selectLockedCells="1"/>
  <mergeCells count="16">
    <mergeCell ref="E10:K11"/>
    <mergeCell ref="B12:K12"/>
    <mergeCell ref="C13:H13"/>
    <mergeCell ref="H15:H16"/>
    <mergeCell ref="I15:I16"/>
    <mergeCell ref="K15:K16"/>
    <mergeCell ref="B36:H36"/>
    <mergeCell ref="B38:H38"/>
    <mergeCell ref="B40:F40"/>
    <mergeCell ref="B41:F41"/>
    <mergeCell ref="B18:C18"/>
    <mergeCell ref="B19:H19"/>
    <mergeCell ref="B25:H25"/>
    <mergeCell ref="C27:D27"/>
    <mergeCell ref="B32:E32"/>
    <mergeCell ref="B34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9151-3AA1-AC4A-8839-44687839B6C6}">
  <sheetPr codeName="Hoja2"/>
  <dimension ref="D4:H19"/>
  <sheetViews>
    <sheetView topLeftCell="C1" zoomScale="260" zoomScaleNormal="260" workbookViewId="0">
      <selection activeCell="D4" sqref="D4:G4"/>
    </sheetView>
  </sheetViews>
  <sheetFormatPr baseColWidth="10" defaultRowHeight="16" x14ac:dyDescent="0.2"/>
  <cols>
    <col min="4" max="4" width="24.83203125" bestFit="1" customWidth="1"/>
    <col min="5" max="5" width="12.33203125" bestFit="1" customWidth="1"/>
    <col min="6" max="6" width="6.83203125" customWidth="1"/>
    <col min="7" max="7" width="24.83203125" bestFit="1" customWidth="1"/>
    <col min="8" max="8" width="12.33203125" bestFit="1" customWidth="1"/>
  </cols>
  <sheetData>
    <row r="4" spans="4:8" x14ac:dyDescent="0.2">
      <c r="D4" s="94" t="s">
        <v>35</v>
      </c>
      <c r="E4" s="94"/>
      <c r="F4" s="94"/>
      <c r="G4" s="94"/>
    </row>
    <row r="5" spans="4:8" x14ac:dyDescent="0.2">
      <c r="D5" s="56" t="s">
        <v>34</v>
      </c>
      <c r="G5" s="53" t="s">
        <v>31</v>
      </c>
    </row>
    <row r="6" spans="4:8" x14ac:dyDescent="0.2">
      <c r="D6" s="49" t="s">
        <v>25</v>
      </c>
      <c r="G6" s="49" t="s">
        <v>25</v>
      </c>
    </row>
    <row r="7" spans="4:8" ht="18" x14ac:dyDescent="0.2">
      <c r="D7" s="50" t="s">
        <v>26</v>
      </c>
      <c r="E7" s="51">
        <v>424.99</v>
      </c>
      <c r="G7" s="50" t="s">
        <v>26</v>
      </c>
      <c r="H7" s="51">
        <v>424.99</v>
      </c>
    </row>
    <row r="8" spans="4:8" ht="18" x14ac:dyDescent="0.2">
      <c r="D8" s="50" t="s">
        <v>27</v>
      </c>
      <c r="E8" s="59" t="s">
        <v>29</v>
      </c>
      <c r="G8" s="50" t="s">
        <v>27</v>
      </c>
      <c r="H8" s="59">
        <v>9.99</v>
      </c>
    </row>
    <row r="9" spans="4:8" ht="18" x14ac:dyDescent="0.2">
      <c r="D9" s="50" t="s">
        <v>28</v>
      </c>
      <c r="E9" s="59" t="s">
        <v>29</v>
      </c>
      <c r="G9" s="50" t="s">
        <v>28</v>
      </c>
      <c r="H9" s="59" t="s">
        <v>29</v>
      </c>
    </row>
    <row r="10" spans="4:8" ht="23" x14ac:dyDescent="0.25">
      <c r="D10" s="52" t="s">
        <v>30</v>
      </c>
      <c r="E10" s="57">
        <f>+SUM(E7:E9)</f>
        <v>424.99</v>
      </c>
      <c r="G10" s="52" t="s">
        <v>30</v>
      </c>
      <c r="H10" s="57">
        <f>+SUM(H7:H9)</f>
        <v>434.98</v>
      </c>
    </row>
    <row r="11" spans="4:8" x14ac:dyDescent="0.2">
      <c r="E11" s="58">
        <v>385.4</v>
      </c>
      <c r="H11" s="58">
        <v>394.37</v>
      </c>
    </row>
    <row r="12" spans="4:8" x14ac:dyDescent="0.2">
      <c r="H12" s="60"/>
    </row>
    <row r="13" spans="4:8" x14ac:dyDescent="0.2">
      <c r="D13" s="54" t="s">
        <v>32</v>
      </c>
      <c r="G13" s="55" t="s">
        <v>33</v>
      </c>
    </row>
    <row r="14" spans="4:8" x14ac:dyDescent="0.2">
      <c r="D14" s="49" t="s">
        <v>25</v>
      </c>
      <c r="G14" s="49" t="s">
        <v>25</v>
      </c>
    </row>
    <row r="15" spans="4:8" ht="18" x14ac:dyDescent="0.2">
      <c r="D15" s="50" t="s">
        <v>26</v>
      </c>
      <c r="E15" s="51">
        <v>424.99</v>
      </c>
      <c r="G15" s="50" t="s">
        <v>26</v>
      </c>
      <c r="H15" s="51">
        <v>424.99</v>
      </c>
    </row>
    <row r="16" spans="4:8" ht="18" x14ac:dyDescent="0.2">
      <c r="D16" s="50" t="s">
        <v>27</v>
      </c>
      <c r="E16" s="59" t="s">
        <v>29</v>
      </c>
      <c r="G16" s="50" t="s">
        <v>27</v>
      </c>
      <c r="H16" s="59">
        <v>9.99</v>
      </c>
    </row>
    <row r="17" spans="4:8" ht="18" x14ac:dyDescent="0.2">
      <c r="D17" s="50" t="s">
        <v>28</v>
      </c>
      <c r="E17" s="59">
        <f>+E15*0.07</f>
        <v>29.749300000000005</v>
      </c>
      <c r="G17" s="50" t="s">
        <v>28</v>
      </c>
      <c r="H17" s="59">
        <f>+(H15+H16)*0.07</f>
        <v>30.448600000000003</v>
      </c>
    </row>
    <row r="18" spans="4:8" ht="23" x14ac:dyDescent="0.25">
      <c r="D18" s="52" t="s">
        <v>30</v>
      </c>
      <c r="E18" s="57">
        <f>+SUM(E15:E17)</f>
        <v>454.73930000000001</v>
      </c>
      <c r="G18" s="52" t="s">
        <v>30</v>
      </c>
      <c r="H18" s="57">
        <f>+SUM(H15:H17)</f>
        <v>465.42860000000002</v>
      </c>
    </row>
    <row r="19" spans="4:8" x14ac:dyDescent="0.2">
      <c r="E19" s="58">
        <v>412.1</v>
      </c>
      <c r="H19" s="58">
        <v>421.7</v>
      </c>
    </row>
  </sheetData>
  <mergeCells count="1">
    <mergeCell ref="D4:G4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COTIZADOR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Issac Lopez Tanta</dc:creator>
  <cp:lastModifiedBy>issac lopez</cp:lastModifiedBy>
  <dcterms:created xsi:type="dcterms:W3CDTF">2024-11-05T23:47:01Z</dcterms:created>
  <dcterms:modified xsi:type="dcterms:W3CDTF">2025-08-14T20:07:50Z</dcterms:modified>
</cp:coreProperties>
</file>