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alber\Desktop\4md\2uzd\"/>
    </mc:Choice>
  </mc:AlternateContent>
  <xr:revisionPtr revIDLastSave="0" documentId="8_{B5E1A204-52D7-41E0-BC10-9D2A8AADACE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4" i="1"/>
  <c r="H33" i="1"/>
  <c r="H32" i="1"/>
  <c r="H28" i="1"/>
  <c r="H26" i="1"/>
  <c r="H25" i="1"/>
  <c r="H23" i="1"/>
  <c r="H22" i="1"/>
  <c r="H21" i="1"/>
  <c r="H20" i="1"/>
  <c r="H16" i="1"/>
  <c r="H15" i="1"/>
  <c r="H14" i="1"/>
  <c r="H12" i="1"/>
  <c r="H11" i="1"/>
  <c r="H9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<sst xmlns="http://schemas.openxmlformats.org/spreadsheetml/2006/main" count="156" uniqueCount="108">
  <si>
    <t>No.</t>
  </si>
  <si>
    <t>Name</t>
  </si>
  <si>
    <t>Nominal value</t>
  </si>
  <si>
    <t>Supplier</t>
  </si>
  <si>
    <t>Link</t>
  </si>
  <si>
    <t>Amount</t>
  </si>
  <si>
    <t>Price per unit</t>
  </si>
  <si>
    <t>Total cost</t>
  </si>
  <si>
    <t>Resistor</t>
  </si>
  <si>
    <t>Capacitor</t>
  </si>
  <si>
    <t>Transistor</t>
  </si>
  <si>
    <t>Trim. Potentiometer</t>
  </si>
  <si>
    <t>MCU</t>
  </si>
  <si>
    <t>ADC</t>
  </si>
  <si>
    <t>Heatsink</t>
  </si>
  <si>
    <t>Standoffs</t>
  </si>
  <si>
    <t>Notes</t>
  </si>
  <si>
    <t>1 kOhm; 1/4W;</t>
  </si>
  <si>
    <t>1uF; 100V; Polypropylene;</t>
  </si>
  <si>
    <t>10nF; Ceramic;</t>
  </si>
  <si>
    <t>Case style</t>
  </si>
  <si>
    <t>TH</t>
  </si>
  <si>
    <t>SMD</t>
  </si>
  <si>
    <t>TO-92</t>
  </si>
  <si>
    <t>NPN, Ic max 200 mA; Vceo max 35V; Hfe min 210;</t>
  </si>
  <si>
    <t>MJE350</t>
  </si>
  <si>
    <t>3 kOhm; 500mW; Multiturn;</t>
  </si>
  <si>
    <t>8 Bit; Vsup = 3.3V; Clk min 20 Mhz; 10 bit ADC;</t>
  </si>
  <si>
    <t>12 bit; differential input; 200 kSPS</t>
  </si>
  <si>
    <t>at least 11 C/W;</t>
  </si>
  <si>
    <t>TO-220</t>
  </si>
  <si>
    <t>M3; Male-Female; 5mm body;</t>
  </si>
  <si>
    <t>Hex</t>
  </si>
  <si>
    <t>148 kOhm; 1/2W;</t>
  </si>
  <si>
    <t>0.33 Ohm; 5W;</t>
  </si>
  <si>
    <t>MOUSER ELECTRONICS</t>
  </si>
  <si>
    <t>https://www.digikey.com/product-detail/en/vishay-thin-film/PLT0805Z1001AST5/PLT0805-1.0KACT-ND/2120411</t>
  </si>
  <si>
    <t>Digy-Key ELECTRONICS</t>
  </si>
  <si>
    <t>Farnell ELECTRONICS</t>
  </si>
  <si>
    <t>http://uk.farnell.com/te-connectivity/rp73pf2a1k0btdf/res-thin-film-1k-0-1-0-25w-0805/dp/2117161</t>
  </si>
  <si>
    <t>https://eu.mouser.com/ProductDetail/Welwyn-Components-TT-Electronics/WIN-T0805LF-11-1001-A?qs=sGAEpiMZZMukHu%252bjC5l7YcrorASF108MvZWlz%2fxZoq8%3d</t>
  </si>
  <si>
    <t xml:space="preserve"> Resistance: 1kOhms;  Power Rating:
250 mW (1/4 W);  Tolerance: 0.05 %; 
Voltage Rating: 100 V;  Case Code - in: 0805; Temperature: from -65 C to +150 C;</t>
  </si>
  <si>
    <t xml:space="preserve"> Resistance: 1kOhms;  Power Rating:
250 mW (1/4 W);  Tolerance: 0.05 %; 
Voltage Rating: 100 V;  Case Code - in: 0805; Temperature: from -55 C to +125 C;</t>
  </si>
  <si>
    <t>Resistance: 1kOhms;  Power Rating:
250 mW (1/4 W);  Tolerance: 0.1 %; 
Voltage Rating: 150 V;  Case Code - in: 0805; Temperature: from -55 C to +155 C;</t>
  </si>
  <si>
    <t>https://eu.mouser.com/ProductDetail/Welwyn-Components-TT-Electronics/WHS5-33RJT075?qs=sGAEpiMZZMukHu%252bjC5l7YZMmuWk%252biXLZQivoqOf%252bvcg%3d</t>
  </si>
  <si>
    <t>https://www.digikey.com/product-detail/en/vishay-bc-components/PAC500003307FAC000/PPC5D.33CT-ND/596436</t>
  </si>
  <si>
    <t>http://uk.farnell.com/vishay/ac05000003307jac00/res-wirewound-r33-5-5w-axial/dp/1735120?st=TH%20resistor%200,33%20ohm%205w</t>
  </si>
  <si>
    <t>https://eu.mouser.com/ProductDetail/Vishay-BC-Components/SFR16S0001503FR500?qs=sGAEpiMZZMukHu%252bjC5l7YVAlsJphHgNpjOEZVcEBvPI%3d</t>
  </si>
  <si>
    <t>https://www.digikey.com/product-detail/en/vishay-bc-components/SFR16S0001503FR500/PPC150KXCT-ND/594714</t>
  </si>
  <si>
    <t>Futurlec Superstore</t>
  </si>
  <si>
    <t>https://www.futurlec.com/Resistors/R150K12Wpr.shtml</t>
  </si>
  <si>
    <t>https://eu.mouser.com/ProductDetail/Cornell-Dubilier-CDE/930C1W1K-F?qs=sGAEpiMZZMv1cc3ydrPrF8gMTJ0uZsYNlbqzc466750%3d</t>
  </si>
  <si>
    <t xml:space="preserve"> Resistance: 0,33Ohms;  Power Rating: 5W; Tolerance: 5 %; Voltage Rating: 500 V;  Temperature: from -55 C to +155 C;</t>
  </si>
  <si>
    <t xml:space="preserve"> Resistance: 0,33Ohms;  Power Rating: 5W;  Tolerance: 1 %; Voltage Rating: no info;                 Temperature: from -55 C to +275 C;</t>
  </si>
  <si>
    <t xml:space="preserve"> Resistance: 0,33Ohms;  Power Rating: 5W;  Tolerance: 1 %; Voltage Rating: no info;                 Temperature: no info;</t>
  </si>
  <si>
    <t xml:space="preserve"> Resistance: 150kOhms; Power Rating: 0,5W;  Tolerance: 1 %; Voltage Rating: 200 V;                 Temperature: from -55 C to +155 C;</t>
  </si>
  <si>
    <t xml:space="preserve"> Resistance: 150kOhms; PowerRating: 0,5W; Tolerance: 1 %; Voltage Rating: 200 V; Temperature: from -55 C to +155 C;</t>
  </si>
  <si>
    <t xml:space="preserve"> Resistance: 150kOhms; Power Rating: 0,5W; Tolerance: 5 %; Voltage Rating: no info; Temperature: no info;</t>
  </si>
  <si>
    <t>https://www.digikey.com/product-detail/en/cornell-dubilier-electronics-cde/935C1W1K-F/338-3163-ND/1929388</t>
  </si>
  <si>
    <t xml:space="preserve">Capacitance: 1uF; 100VDC; Polypeopylene (PP); Temperature: from -55 C to +105 C; Tolerance: 10 % </t>
  </si>
  <si>
    <t>Capacitance: 1uF; 100VDC; Polypeopylene (PP); Temperature: from -55 C to +105 C;      Tolerance: 10 %</t>
  </si>
  <si>
    <t>TEDSS</t>
  </si>
  <si>
    <t>https://www.tedss.com/2020006761</t>
  </si>
  <si>
    <t>Capacitance: 1uF; 100VDC; Polypeopylene (PP); Temperature: no info; Tolerance: 10 %; Minimal quantity per order: 8</t>
  </si>
  <si>
    <t>https://eu.mouser.com/ProductDetail/KEMET/C0402T103J4RACTU?qs=sGAEpiMZZMs0AnBnWHyRQN7%2fAA2D2lPP8ZtabKkV22CFB%2fKUk7iXHQ%3d%3d</t>
  </si>
  <si>
    <t>Capacitance: 0,01uF; 16VDC; Multilayer Ceramic Capacitor (MLCC);                                Temperature: from -55 C to +125 C; Tolerance: 5%; Case Code: 0402; Dielectric: X7R</t>
  </si>
  <si>
    <t>https://www.digikey.com/product-detail/en/tdk-corporation/C1608X7R2A103M080AA/445-1305-1-ND/567707</t>
  </si>
  <si>
    <t>Capacitance: 10000pF ; Voltage: 100V; Multilayer Ceramic Capacitor (MLCC);                                Temperature: from -55 C to +125 C; Tolerance: 20%; Case Code: 0603; Dielectric: X7R</t>
  </si>
  <si>
    <t>Capacitance: 10nF ; Voltage: 16V; Wide Band SMD Cermaic Capacitor;                                Temperature: no info; Tolerance: 10%; Case Code: 0402; Dielectric: X7R</t>
  </si>
  <si>
    <t>https://www.rf-microwave.com/en/atc/520l103kt16t/wide-band-smd-ceramic-capacitor-10nf/ccb-10n-a/#</t>
  </si>
  <si>
    <t>RF Microwave</t>
  </si>
  <si>
    <t>https://www.mouser.in/ProductDetail/Central-Semiconductor/MPS8097?qs=sGAEpiMZZMshyDBzk1%2fWi8oN7VHZ91Okwds2gZBr74k=</t>
  </si>
  <si>
    <t>NPN Transistor; VCEO Max: 40V;                     Ic Max: 200mA; hFE Min: 250;      Temperature: from - 65 C to + 150 C;        Case: TO-92-3</t>
  </si>
  <si>
    <t>https://www.digikey.com/product-detail/en/on-semiconductor/2N3904BU/2N3904FS-ND/1413</t>
  </si>
  <si>
    <t>NPN Transistor; VCEO Max: 40V;                     Ic Max: 200mA; hFE Min: 100;      Temperature: from - 55 C to + 150 C;        Case: TO-92-3</t>
  </si>
  <si>
    <t>https://www.chipdip.ru/product/2n3904</t>
  </si>
  <si>
    <t>ЧИП И ДИП Электронные компоненты и приборы</t>
  </si>
  <si>
    <t>NPN Transistor; VCEO Max: 40V;                     Ic Max: 200mA; hFE Min: 300;      Temperature: no info;                                Case: TO-92 Ammo</t>
  </si>
  <si>
    <t>https://www.digikey.com/product-detail/en/on-semiconductor/MJE350STU/MJE350STU-ND/1050392</t>
  </si>
  <si>
    <t>http://uk.farnell.com/multicomp/mje350/transistor-pnp-300v-0-5a-to-126/dp/1574368?st=MJE350</t>
  </si>
  <si>
    <t>no info</t>
  </si>
  <si>
    <t>TH PNP Transistor; VCEO Max: 300V;                     Ic Max: 0,5A; hFE Min: 30 Max: 240;                Temperature: from - 65 C to + 150 C;         Case: TO-126-3; Series: MJE350</t>
  </si>
  <si>
    <t>TH PNP Transistor; VCEO Max: 300V;                     Ic Max: 0,5A; hFE Min: 30 Max: 240;                Temperature: from - 65 C to + 150 C;         Case: TO-126; Series: MJE350</t>
  </si>
  <si>
    <t>TH PNP Transistor; VCEO Max: 300V;                     Ic Max: 0,5A; hFE Min: 30 Max: 240;                Temperature: from - 65 C to + 150 C;         Case: TO-126; Series: MJE350;              Minimal quantity per order: 5+</t>
  </si>
  <si>
    <t>https://eu.mouser.com/ProductDetail/Bourns/3296Y-1-302LF?qs=sGAEpiMZZMvygUB3GLcD7n4W%2fLGLppVQUA0nU0GWgkU%3d</t>
  </si>
  <si>
    <t xml:space="preserve"> Resistance: 3kOhms; Power Rating: 500mW;  Tolerance: 10 %;                                             TH Multiturn Trimmer Resistor;   Temperature: from -55 C to +150 C;</t>
  </si>
  <si>
    <t>http://www.newark.com/bourns/3296y-1-302lf/trimmer-pot-3kohm-10-25turn-th/dp/06X8942</t>
  </si>
  <si>
    <t>Newark Element14</t>
  </si>
  <si>
    <t>https://www.chipdip.ru/product/3296y-1-302lf</t>
  </si>
  <si>
    <t>https://eu.mouser.com/ProductDetail/Microchip-Technology-Atmel/ATTINY1614-SSNR?qs=sGAEpiMZZMvqv2n3s2xjsdZc02topxxIL0bwAu8wAMD1s2X7uODibA%3d%3d</t>
  </si>
  <si>
    <t>https://www.arrow.com/en/products/attiny1614-ssnr/microchip-technology</t>
  </si>
  <si>
    <t>ARROW</t>
  </si>
  <si>
    <t>AVR 8-bit SMD/SMT Microcontroller;             f(clock)  = 20MHz; ADC Resolution = 10-bit;              Temperature: from -40 C to +105 C;        Supply Voltage: Min 1.8V, Max 5.5V;</t>
  </si>
  <si>
    <t>https://www.digikey.com/product-detail/en/microchip-technology/ATTINY1614-SSNR/ATTINY1614-SSNRCT-ND/7354424</t>
  </si>
  <si>
    <t>https://eu.mouser.com/ProductDetail/Texas-Instruments/ADC124S021CIMM-NOPB?qs=sGAEpiMZZMvTvDTV69d2QmTpGOaZbimbwF5H60gioNs%3d</t>
  </si>
  <si>
    <t>12-bit SMD/SMT Analog To Digital Converter; Sampling Rate: 200kS/s;                             Input Type: Differential;                                  Temperature: from -40 C to +85 C;</t>
  </si>
  <si>
    <t>https://www.digikey.com/product-detail/en/texas-instruments/ADC124S021CIMM-NOPB/ADC124S021CIMM-NOPBCT-ND/755114</t>
  </si>
  <si>
    <t>https://www.arrow.com/en/products/adc124s021cimmnopb/texas-instruments</t>
  </si>
  <si>
    <t>https://eu.mouser.com/ProductDetail/Ohmite/CSM221-28AE?qs=sGAEpiMZZMttgyDkZ5Wium62vpDyZL10MZAfiCr22VQ%3d</t>
  </si>
  <si>
    <t xml:space="preserve">TH Heat Sink;                                         Thermal Resistance: 12,8 C/W;           Designed for: TO-220;  </t>
  </si>
  <si>
    <t>https://www.digikey.com/products/en?keywords=CSM221-28AE</t>
  </si>
  <si>
    <t>http://uk.farnell.com/ohmite/csm221-28ae/heat-sink-aluminium-alloy-28mm/dp/2853408?ost=CSM221-28AE&amp;selectedCategoryId=&amp;categoryNameResp=All&amp;ddkey=http%3Aen-GB%2FElement14_United_Kingdom%2Fsearch</t>
  </si>
  <si>
    <t>Male/Female Standoff; Type: Hex Metric; Thread Size: M3 x 0,5; Length: 5 mm;</t>
  </si>
  <si>
    <t>https://www.digikey.com/products/en?keywords=M2100-3005-SS</t>
  </si>
  <si>
    <t>https://eu.mouser.com/ProductDetail/RAF-Electronic-Hardware/M2100-3005-SS?qs=sGAEpiMZZMtrde5aJd3qwxLSm3K1%252btbtV7pkgQr8%252bdE%3d</t>
  </si>
  <si>
    <t>http://uk.farnell.com/raf-electronic-hardware/m2100-3005-ss/spacer-standoff-hex-ss-4-5mm-x/dp/1874941?ost=M2100-3005-SS&amp;ddkey=http%3Aen-GB%2FElement14_United_Kingdom%2Fsearch</t>
  </si>
  <si>
    <t>0,38*4</t>
  </si>
  <si>
    <t>https://eu.mouser.com/ProductDetail/Central-Semiconductor/MPS8097?qs=sGAEpiMZZMshyDBzk1%2FWi8oN7VHZ91Okwds2gZBr74k=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</si>
</sst>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₽&quot;_-;\-* #,##0.00\ &quot;₽&quot;_-;_-* &quot;-&quot;??\ &quot;₽&quot;_-;_-@_-"/>
    <numFmt numFmtId="165" formatCode="#,##0.00\ [$€-1];[Red]\-#,##0.00\ [$€-1]"/>
    <numFmt numFmtId="166" formatCode="#,##0\ [$€-1];[Red]\-#,##0\ [$€-1]"/>
    <numFmt numFmtId="167" formatCode="#,##0.0\ [$€-1];[Red]\-#,##0.0\ [$€-1]"/>
  </numFmts>
  <fonts count="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186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5" fontId="2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vishay-bc-components/SFR16S0001503FR500/PPC150KXCT-ND/594714" TargetMode="External"/><Relationship Id="rId13" Type="http://schemas.openxmlformats.org/officeDocument/2006/relationships/hyperlink" Target="https://eu.mouser.com/ProductDetail/KEMET/C0402T103J4RACTU?qs=sGAEpiMZZMs0AnBnWHyRQN7%2fAA2D2lPP8ZtabKkV22CFB%2fKUk7iXHQ%3d%3d" TargetMode="External"/><Relationship Id="rId18" Type="http://schemas.openxmlformats.org/officeDocument/2006/relationships/hyperlink" Target="https://www.chipdip.ru/product/2n3904" TargetMode="External"/><Relationship Id="rId26" Type="http://schemas.openxmlformats.org/officeDocument/2006/relationships/hyperlink" Target="https://www.digikey.com/product-detail/en/microchip-technology/ATTINY1614-SSNR/ATTINY1614-SSNRCT-ND/7354424" TargetMode="External"/><Relationship Id="rId3" Type="http://schemas.openxmlformats.org/officeDocument/2006/relationships/hyperlink" Target="http://uk.farnell.com/te-connectivity/rp73pf2a1k0btdf/res-thin-film-1k-0-1-0-25w-0805/dp/2117161" TargetMode="External"/><Relationship Id="rId21" Type="http://schemas.openxmlformats.org/officeDocument/2006/relationships/hyperlink" Target="https://eu.mouser.com/ProductDetail/Bourns/3296Y-1-302LF?qs=sGAEpiMZZMvygUB3GLcD7n4W%2fLGLppVQUA0nU0GWgkU%3d" TargetMode="External"/><Relationship Id="rId34" Type="http://schemas.openxmlformats.org/officeDocument/2006/relationships/hyperlink" Target="https://eu.mouser.com/ProductDetail/RAF-Electronic-Hardware/M2100-3005-SS?qs=sGAEpiMZZMtrde5aJd3qwxLSm3K1%252btbtV7pkgQr8%252bdE%3d" TargetMode="External"/><Relationship Id="rId7" Type="http://schemas.openxmlformats.org/officeDocument/2006/relationships/hyperlink" Target="https://eu.mouser.com/ProductDetail/Vishay-BC-Components/SFR16S0001503FR500?qs=sGAEpiMZZMukHu%252bjC5l7YVAlsJphHgNpjOEZVcEBvPI%3d" TargetMode="External"/><Relationship Id="rId12" Type="http://schemas.openxmlformats.org/officeDocument/2006/relationships/hyperlink" Target="https://www.tedss.com/2020006761" TargetMode="External"/><Relationship Id="rId17" Type="http://schemas.openxmlformats.org/officeDocument/2006/relationships/hyperlink" Target="https://www.digikey.com/product-detail/en/on-semiconductor/2N3904BU/2N3904FS-ND/1413" TargetMode="External"/><Relationship Id="rId25" Type="http://schemas.openxmlformats.org/officeDocument/2006/relationships/hyperlink" Target="https://www.arrow.com/en/products/attiny1614-ssnr/microchip-technology" TargetMode="External"/><Relationship Id="rId33" Type="http://schemas.openxmlformats.org/officeDocument/2006/relationships/hyperlink" Target="https://www.digikey.com/products/en?keywords=M2100-3005-SS" TargetMode="External"/><Relationship Id="rId2" Type="http://schemas.openxmlformats.org/officeDocument/2006/relationships/hyperlink" Target="https://www.digikey.com/product-detail/en/vishay-thin-film/PLT0805Z1001AST5/PLT0805-1.0KACT-ND/2120411" TargetMode="External"/><Relationship Id="rId16" Type="http://schemas.openxmlformats.org/officeDocument/2006/relationships/hyperlink" Target="https://www.mouser.in/ProductDetail/Central-Semiconductor/MPS8097?qs=sGAEpiMZZMshyDBzk1%2fWi8oN7VHZ91Okwds2gZBr74k=" TargetMode="External"/><Relationship Id="rId20" Type="http://schemas.openxmlformats.org/officeDocument/2006/relationships/hyperlink" Target="http://uk.farnell.com/multicomp/mje350/transistor-pnp-300v-0-5a-to-126/dp/1574368?st=MJE350" TargetMode="External"/><Relationship Id="rId29" Type="http://schemas.openxmlformats.org/officeDocument/2006/relationships/hyperlink" Target="https://www.arrow.com/en/products/adc124s021cimmnopb/texas-instruments" TargetMode="External"/><Relationship Id="rId1" Type="http://schemas.openxmlformats.org/officeDocument/2006/relationships/hyperlink" Target="https://eu.mouser.com/ProductDetail/Welwyn-Components-TT-Electronics/WIN-T0805LF-11-1001-A?qs=sGAEpiMZZMukHu%252bjC5l7YcrorASF108MvZWlz%2fxZoq8%3d" TargetMode="External"/><Relationship Id="rId6" Type="http://schemas.openxmlformats.org/officeDocument/2006/relationships/hyperlink" Target="http://uk.farnell.com/vishay/ac05000003307jac00/res-wirewound-r33-5-5w-axial/dp/1735120?st=TH%20resistor%200,33%20ohm%205w" TargetMode="External"/><Relationship Id="rId11" Type="http://schemas.openxmlformats.org/officeDocument/2006/relationships/hyperlink" Target="https://www.digikey.com/product-detail/en/cornell-dubilier-electronics-cde/935C1W1K-F/338-3163-ND/1929388" TargetMode="External"/><Relationship Id="rId24" Type="http://schemas.openxmlformats.org/officeDocument/2006/relationships/hyperlink" Target="https://eu.mouser.com/ProductDetail/Microchip-Technology-Atmel/ATTINY1614-SSNR?qs=sGAEpiMZZMvqv2n3s2xjsdZc02topxxIL0bwAu8wAMD1s2X7uODibA%3d%3d" TargetMode="External"/><Relationship Id="rId32" Type="http://schemas.openxmlformats.org/officeDocument/2006/relationships/hyperlink" Target="http://uk.farnell.com/ohmite/csm221-28ae/heat-sink-aluminium-alloy-28mm/dp/2853408?ost=CSM221-28AE&amp;selectedCategoryId=&amp;categoryNameResp=All&amp;ddkey=http%3Aen-GB%2FElement14_United_Kingdom%2Fsearch" TargetMode="External"/><Relationship Id="rId5" Type="http://schemas.openxmlformats.org/officeDocument/2006/relationships/hyperlink" Target="https://www.digikey.com/product-detail/en/vishay-bc-components/PAC500003307FAC000/PPC5D.33CT-ND/596436" TargetMode="External"/><Relationship Id="rId15" Type="http://schemas.openxmlformats.org/officeDocument/2006/relationships/hyperlink" Target="https://www.rf-microwave.com/en/atc/520l103kt16t/wide-band-smd-ceramic-capacitor-10nf/ccb-10n-a/" TargetMode="External"/><Relationship Id="rId23" Type="http://schemas.openxmlformats.org/officeDocument/2006/relationships/hyperlink" Target="https://www.chipdip.ru/product/3296y-1-302lf" TargetMode="External"/><Relationship Id="rId28" Type="http://schemas.openxmlformats.org/officeDocument/2006/relationships/hyperlink" Target="https://www.digikey.com/product-detail/en/texas-instruments/ADC124S021CIMM-NOPB/ADC124S021CIMM-NOPBCT-ND/755114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eu.mouser.com/ProductDetail/Cornell-Dubilier-CDE/930C1W1K-F?qs=sGAEpiMZZMv1cc3ydrPrF8gMTJ0uZsYNlbqzc466750%3d" TargetMode="External"/><Relationship Id="rId19" Type="http://schemas.openxmlformats.org/officeDocument/2006/relationships/hyperlink" Target="https://www.digikey.com/product-detail/en/on-semiconductor/MJE350STU/MJE350STU-ND/1050392" TargetMode="External"/><Relationship Id="rId31" Type="http://schemas.openxmlformats.org/officeDocument/2006/relationships/hyperlink" Target="https://www.digikey.com/products/en?keywords=CSM221-28AE" TargetMode="External"/><Relationship Id="rId4" Type="http://schemas.openxmlformats.org/officeDocument/2006/relationships/hyperlink" Target="https://eu.mouser.com/ProductDetail/Welwyn-Components-TT-Electronics/WHS5-33RJT075?qs=sGAEpiMZZMukHu%252bjC5l7YZMmuWk%252biXLZQivoqOf%252bvcg%3d" TargetMode="External"/><Relationship Id="rId9" Type="http://schemas.openxmlformats.org/officeDocument/2006/relationships/hyperlink" Target="https://www.futurlec.com/Resistors/R150K12Wpr.shtml" TargetMode="External"/><Relationship Id="rId14" Type="http://schemas.openxmlformats.org/officeDocument/2006/relationships/hyperlink" Target="https://www.digikey.com/product-detail/en/tdk-corporation/C1608X7R2A103M080AA/445-1305-1-ND/567707" TargetMode="External"/><Relationship Id="rId22" Type="http://schemas.openxmlformats.org/officeDocument/2006/relationships/hyperlink" Target="http://www.newark.com/bourns/3296y-1-302lf/trimmer-pot-3kohm-10-25turn-th/dp/06X8942" TargetMode="External"/><Relationship Id="rId27" Type="http://schemas.openxmlformats.org/officeDocument/2006/relationships/hyperlink" Target="https://eu.mouser.com/ProductDetail/Texas-Instruments/ADC124S021CIMM-NOPB?qs=sGAEpiMZZMvTvDTV69d2QmTpGOaZbimbwF5H60gioNs%3d" TargetMode="External"/><Relationship Id="rId30" Type="http://schemas.openxmlformats.org/officeDocument/2006/relationships/hyperlink" Target="https://eu.mouser.com/ProductDetail/Ohmite/CSM221-28AE?qs=sGAEpiMZZMttgyDkZ5Wium62vpDyZL10MZAfiCr22VQ%3d" TargetMode="External"/><Relationship Id="rId35" Type="http://schemas.openxmlformats.org/officeDocument/2006/relationships/hyperlink" Target="http://uk.farnell.com/raf-electronic-hardware/m2100-3005-ss/spacer-standoff-hex-ss-4-5mm-x/dp/1874941?ost=M2100-3005-SS&amp;ddkey=http%3Aen-GB%2FElement14_United_Kingdom%2F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C33" zoomScale="80" zoomScaleNormal="80" workbookViewId="0">
      <selection activeCell="H38" sqref="H38"/>
    </sheetView>
  </sheetViews>
  <sheetFormatPr defaultRowHeight="15" x14ac:dyDescent="0.25"/>
  <cols>
    <col min="1" max="1" width="9.140625" style="1"/>
    <col min="2" max="2" width="14.28515625" style="1" customWidth="1"/>
    <col min="3" max="3" width="23.7109375" style="1" customWidth="1"/>
    <col min="4" max="4" width="9.85546875" style="1" bestFit="1" customWidth="1"/>
    <col min="5" max="5" width="9.140625" style="1"/>
    <col min="6" max="6" width="14.5703125" style="1" customWidth="1"/>
    <col min="7" max="7" width="9.5703125" style="1" customWidth="1"/>
    <col min="8" max="8" width="10.85546875" style="1" customWidth="1"/>
    <col min="9" max="9" width="40.7109375" style="1" customWidth="1"/>
    <col min="10" max="10" width="62" style="1" customWidth="1"/>
    <col min="11" max="16384" width="9.140625" style="1"/>
  </cols>
  <sheetData>
    <row r="1" spans="1:10" ht="30.75" thickBot="1" x14ac:dyDescent="0.3">
      <c r="A1" s="4" t="s">
        <v>0</v>
      </c>
      <c r="B1" s="2" t="s">
        <v>1</v>
      </c>
      <c r="C1" s="2" t="s">
        <v>2</v>
      </c>
      <c r="D1" s="2" t="s">
        <v>20</v>
      </c>
      <c r="E1" s="2" t="s">
        <v>5</v>
      </c>
      <c r="F1" s="2" t="s">
        <v>3</v>
      </c>
      <c r="G1" s="2" t="s">
        <v>6</v>
      </c>
      <c r="H1" s="2" t="s">
        <v>7</v>
      </c>
      <c r="I1" s="2" t="s">
        <v>16</v>
      </c>
      <c r="J1" s="3" t="s">
        <v>4</v>
      </c>
    </row>
    <row r="2" spans="1:10" ht="60.75" thickBot="1" x14ac:dyDescent="0.3">
      <c r="A2" s="14">
        <v>1</v>
      </c>
      <c r="B2" s="14" t="s">
        <v>8</v>
      </c>
      <c r="C2" s="14" t="s">
        <v>17</v>
      </c>
      <c r="D2" s="14" t="s">
        <v>22</v>
      </c>
      <c r="E2" s="14">
        <v>6</v>
      </c>
      <c r="F2" s="5" t="s">
        <v>35</v>
      </c>
      <c r="G2" s="6">
        <v>0.79</v>
      </c>
      <c r="H2" s="6">
        <f>0.79*6</f>
        <v>4.74</v>
      </c>
      <c r="I2" s="5" t="s">
        <v>41</v>
      </c>
      <c r="J2" s="7" t="s">
        <v>40</v>
      </c>
    </row>
    <row r="3" spans="1:10" ht="60.75" thickBot="1" x14ac:dyDescent="0.3">
      <c r="A3" s="14"/>
      <c r="B3" s="14"/>
      <c r="C3" s="14"/>
      <c r="D3" s="14"/>
      <c r="E3" s="14"/>
      <c r="F3" s="5" t="s">
        <v>37</v>
      </c>
      <c r="G3" s="6">
        <v>3.81</v>
      </c>
      <c r="H3" s="6">
        <f>3.81*6</f>
        <v>22.86</v>
      </c>
      <c r="I3" s="8" t="s">
        <v>42</v>
      </c>
      <c r="J3" s="7" t="s">
        <v>36</v>
      </c>
    </row>
    <row r="4" spans="1:10" ht="60.75" thickBot="1" x14ac:dyDescent="0.3">
      <c r="A4" s="14"/>
      <c r="B4" s="14"/>
      <c r="C4" s="14"/>
      <c r="D4" s="14"/>
      <c r="E4" s="14"/>
      <c r="F4" s="5" t="s">
        <v>38</v>
      </c>
      <c r="G4" s="6">
        <v>0.38</v>
      </c>
      <c r="H4" s="6">
        <f>0.38*6</f>
        <v>2.2800000000000002</v>
      </c>
      <c r="I4" s="5" t="s">
        <v>43</v>
      </c>
      <c r="J4" s="7" t="s">
        <v>39</v>
      </c>
    </row>
    <row r="5" spans="1:10" ht="60.75" thickBot="1" x14ac:dyDescent="0.3">
      <c r="A5" s="13">
        <v>2</v>
      </c>
      <c r="B5" s="13" t="s">
        <v>8</v>
      </c>
      <c r="C5" s="13" t="s">
        <v>34</v>
      </c>
      <c r="D5" s="13" t="s">
        <v>21</v>
      </c>
      <c r="E5" s="13">
        <v>4</v>
      </c>
      <c r="F5" s="5" t="s">
        <v>35</v>
      </c>
      <c r="G5" s="6">
        <v>0.38</v>
      </c>
      <c r="H5" s="6" t="s">
        <v>106</v>
      </c>
      <c r="I5" s="5" t="s">
        <v>52</v>
      </c>
      <c r="J5" s="7" t="s">
        <v>44</v>
      </c>
    </row>
    <row r="6" spans="1:10" ht="45.75" thickBot="1" x14ac:dyDescent="0.3">
      <c r="A6" s="13"/>
      <c r="B6" s="13"/>
      <c r="C6" s="13"/>
      <c r="D6" s="13"/>
      <c r="E6" s="13"/>
      <c r="F6" s="5" t="s">
        <v>37</v>
      </c>
      <c r="G6" s="6">
        <v>1.1100000000000001</v>
      </c>
      <c r="H6" s="6">
        <f>1.11*4</f>
        <v>4.4400000000000004</v>
      </c>
      <c r="I6" s="5" t="s">
        <v>53</v>
      </c>
      <c r="J6" s="7" t="s">
        <v>45</v>
      </c>
    </row>
    <row r="7" spans="1:10" ht="45.75" thickBot="1" x14ac:dyDescent="0.3">
      <c r="A7" s="13"/>
      <c r="B7" s="13"/>
      <c r="C7" s="13"/>
      <c r="D7" s="13"/>
      <c r="E7" s="13"/>
      <c r="F7" s="5" t="s">
        <v>38</v>
      </c>
      <c r="G7" s="9">
        <v>0.7</v>
      </c>
      <c r="H7" s="6">
        <f>0.7*4</f>
        <v>2.8</v>
      </c>
      <c r="I7" s="5" t="s">
        <v>54</v>
      </c>
      <c r="J7" s="7" t="s">
        <v>46</v>
      </c>
    </row>
    <row r="8" spans="1:10" ht="60.75" thickBot="1" x14ac:dyDescent="0.3">
      <c r="A8" s="13">
        <v>3</v>
      </c>
      <c r="B8" s="13" t="s">
        <v>8</v>
      </c>
      <c r="C8" s="13" t="s">
        <v>33</v>
      </c>
      <c r="D8" s="13" t="s">
        <v>21</v>
      </c>
      <c r="E8" s="13">
        <v>10</v>
      </c>
      <c r="F8" s="5" t="s">
        <v>35</v>
      </c>
      <c r="G8" s="6">
        <v>0.1</v>
      </c>
      <c r="H8" s="10">
        <v>1.1000000000000001</v>
      </c>
      <c r="I8" s="5" t="s">
        <v>55</v>
      </c>
      <c r="J8" s="7" t="s">
        <v>47</v>
      </c>
    </row>
    <row r="9" spans="1:10" ht="45.75" thickBot="1" x14ac:dyDescent="0.3">
      <c r="A9" s="13"/>
      <c r="B9" s="13"/>
      <c r="C9" s="13"/>
      <c r="D9" s="13"/>
      <c r="E9" s="13"/>
      <c r="F9" s="5" t="s">
        <v>37</v>
      </c>
      <c r="G9" s="6">
        <v>0.18</v>
      </c>
      <c r="H9" s="11">
        <f>0.15*10</f>
        <v>1.5</v>
      </c>
      <c r="I9" s="5" t="s">
        <v>56</v>
      </c>
      <c r="J9" s="7" t="s">
        <v>48</v>
      </c>
    </row>
    <row r="10" spans="1:10" ht="45.75" thickBot="1" x14ac:dyDescent="0.3">
      <c r="A10" s="13"/>
      <c r="B10" s="13"/>
      <c r="C10" s="13"/>
      <c r="D10" s="13"/>
      <c r="E10" s="13"/>
      <c r="F10" s="5" t="s">
        <v>49</v>
      </c>
      <c r="G10" s="6">
        <v>0.01</v>
      </c>
      <c r="H10" s="11">
        <v>0.1</v>
      </c>
      <c r="I10" s="5" t="s">
        <v>57</v>
      </c>
      <c r="J10" s="7" t="s">
        <v>50</v>
      </c>
    </row>
    <row r="11" spans="1:10" ht="60.75" customHeight="1" thickBot="1" x14ac:dyDescent="0.3">
      <c r="A11" s="13">
        <v>4</v>
      </c>
      <c r="B11" s="13" t="s">
        <v>9</v>
      </c>
      <c r="C11" s="13" t="s">
        <v>18</v>
      </c>
      <c r="D11" s="13" t="s">
        <v>21</v>
      </c>
      <c r="E11" s="13">
        <v>5</v>
      </c>
      <c r="F11" s="5" t="s">
        <v>35</v>
      </c>
      <c r="G11" s="6">
        <v>4.92</v>
      </c>
      <c r="H11" s="6">
        <f>4.92*5</f>
        <v>24.6</v>
      </c>
      <c r="I11" s="5" t="s">
        <v>59</v>
      </c>
      <c r="J11" s="7" t="s">
        <v>51</v>
      </c>
    </row>
    <row r="12" spans="1:10" ht="75" customHeight="1" thickBot="1" x14ac:dyDescent="0.3">
      <c r="A12" s="13"/>
      <c r="B12" s="13"/>
      <c r="C12" s="13"/>
      <c r="D12" s="13"/>
      <c r="E12" s="13"/>
      <c r="F12" s="5" t="s">
        <v>37</v>
      </c>
      <c r="G12" s="6">
        <v>9.27</v>
      </c>
      <c r="H12" s="6">
        <f>9.27*5</f>
        <v>46.349999999999994</v>
      </c>
      <c r="I12" s="5" t="s">
        <v>60</v>
      </c>
      <c r="J12" s="7" t="s">
        <v>58</v>
      </c>
    </row>
    <row r="13" spans="1:10" ht="57.75" customHeight="1" thickBot="1" x14ac:dyDescent="0.3">
      <c r="A13" s="13"/>
      <c r="B13" s="13"/>
      <c r="C13" s="13"/>
      <c r="D13" s="13"/>
      <c r="E13" s="13"/>
      <c r="F13" s="5" t="s">
        <v>61</v>
      </c>
      <c r="G13" s="6">
        <v>1.04</v>
      </c>
      <c r="H13" s="12">
        <v>8.34</v>
      </c>
      <c r="I13" s="5" t="s">
        <v>63</v>
      </c>
      <c r="J13" s="7" t="s">
        <v>62</v>
      </c>
    </row>
    <row r="14" spans="1:10" ht="75.75" thickBot="1" x14ac:dyDescent="0.3">
      <c r="A14" s="13">
        <v>5</v>
      </c>
      <c r="B14" s="13" t="s">
        <v>9</v>
      </c>
      <c r="C14" s="13" t="s">
        <v>19</v>
      </c>
      <c r="D14" s="13" t="s">
        <v>22</v>
      </c>
      <c r="E14" s="13">
        <v>5</v>
      </c>
      <c r="F14" s="5" t="s">
        <v>35</v>
      </c>
      <c r="G14" s="6">
        <v>1.21</v>
      </c>
      <c r="H14" s="6">
        <f>1.21*5</f>
        <v>6.05</v>
      </c>
      <c r="I14" s="5" t="s">
        <v>65</v>
      </c>
      <c r="J14" s="7" t="s">
        <v>64</v>
      </c>
    </row>
    <row r="15" spans="1:10" ht="75.75" thickBot="1" x14ac:dyDescent="0.3">
      <c r="A15" s="13"/>
      <c r="B15" s="13"/>
      <c r="C15" s="13"/>
      <c r="D15" s="13"/>
      <c r="E15" s="13"/>
      <c r="F15" s="5" t="s">
        <v>37</v>
      </c>
      <c r="G15" s="6">
        <v>0.09</v>
      </c>
      <c r="H15" s="6">
        <f>0.09*5</f>
        <v>0.44999999999999996</v>
      </c>
      <c r="I15" s="5" t="s">
        <v>67</v>
      </c>
      <c r="J15" s="7" t="s">
        <v>66</v>
      </c>
    </row>
    <row r="16" spans="1:10" ht="60.75" thickBot="1" x14ac:dyDescent="0.3">
      <c r="A16" s="13"/>
      <c r="B16" s="13"/>
      <c r="C16" s="13"/>
      <c r="D16" s="13"/>
      <c r="E16" s="13"/>
      <c r="F16" s="5" t="s">
        <v>70</v>
      </c>
      <c r="G16" s="6">
        <v>0.89</v>
      </c>
      <c r="H16" s="6">
        <f>0.89*5</f>
        <v>4.45</v>
      </c>
      <c r="I16" s="5" t="s">
        <v>68</v>
      </c>
      <c r="J16" s="7" t="s">
        <v>69</v>
      </c>
    </row>
    <row r="17" spans="1:10" ht="69" customHeight="1" thickBot="1" x14ac:dyDescent="0.3">
      <c r="A17" s="13">
        <v>6</v>
      </c>
      <c r="B17" s="13" t="s">
        <v>10</v>
      </c>
      <c r="C17" s="13" t="s">
        <v>24</v>
      </c>
      <c r="D17" s="13" t="s">
        <v>23</v>
      </c>
      <c r="E17" s="13">
        <v>8</v>
      </c>
      <c r="F17" s="5" t="s">
        <v>35</v>
      </c>
      <c r="G17" s="9">
        <v>0.45</v>
      </c>
      <c r="H17" s="6">
        <v>3.6</v>
      </c>
      <c r="I17" s="5" t="s">
        <v>72</v>
      </c>
      <c r="J17" s="7" t="s">
        <v>71</v>
      </c>
    </row>
    <row r="18" spans="1:10" ht="67.5" customHeight="1" thickBot="1" x14ac:dyDescent="0.3">
      <c r="A18" s="13"/>
      <c r="B18" s="13"/>
      <c r="C18" s="13"/>
      <c r="D18" s="13"/>
      <c r="E18" s="13"/>
      <c r="F18" s="5" t="s">
        <v>37</v>
      </c>
      <c r="G18" s="9">
        <v>0.17</v>
      </c>
      <c r="H18" s="6">
        <v>1.36</v>
      </c>
      <c r="I18" s="5" t="s">
        <v>74</v>
      </c>
      <c r="J18" s="7" t="s">
        <v>73</v>
      </c>
    </row>
    <row r="19" spans="1:10" ht="87.75" customHeight="1" thickBot="1" x14ac:dyDescent="0.3">
      <c r="A19" s="13"/>
      <c r="B19" s="13"/>
      <c r="C19" s="13"/>
      <c r="D19" s="13"/>
      <c r="E19" s="13"/>
      <c r="F19" s="5" t="s">
        <v>76</v>
      </c>
      <c r="G19" s="6">
        <v>0.05</v>
      </c>
      <c r="H19" s="11">
        <v>0.4</v>
      </c>
      <c r="I19" s="5" t="s">
        <v>77</v>
      </c>
      <c r="J19" s="7" t="s">
        <v>75</v>
      </c>
    </row>
    <row r="20" spans="1:10" ht="60.75" thickBot="1" x14ac:dyDescent="0.3">
      <c r="A20" s="13">
        <v>7</v>
      </c>
      <c r="B20" s="13" t="s">
        <v>10</v>
      </c>
      <c r="C20" s="13" t="s">
        <v>25</v>
      </c>
      <c r="D20" s="13" t="s">
        <v>21</v>
      </c>
      <c r="E20" s="13">
        <v>6</v>
      </c>
      <c r="F20" s="5" t="s">
        <v>35</v>
      </c>
      <c r="G20" s="6">
        <v>0.48</v>
      </c>
      <c r="H20" s="6">
        <f>0.48*6</f>
        <v>2.88</v>
      </c>
      <c r="I20" s="5" t="s">
        <v>81</v>
      </c>
      <c r="J20" s="7" t="s">
        <v>107</v>
      </c>
    </row>
    <row r="21" spans="1:10" ht="60.75" thickBot="1" x14ac:dyDescent="0.3">
      <c r="A21" s="13"/>
      <c r="B21" s="13"/>
      <c r="C21" s="13"/>
      <c r="D21" s="13"/>
      <c r="E21" s="13"/>
      <c r="F21" s="5" t="s">
        <v>37</v>
      </c>
      <c r="G21" s="6">
        <v>0.54</v>
      </c>
      <c r="H21" s="6">
        <f>0.54*5</f>
        <v>2.7</v>
      </c>
      <c r="I21" s="5" t="s">
        <v>82</v>
      </c>
      <c r="J21" s="7" t="s">
        <v>78</v>
      </c>
    </row>
    <row r="22" spans="1:10" ht="75.75" thickBot="1" x14ac:dyDescent="0.3">
      <c r="A22" s="13"/>
      <c r="B22" s="13"/>
      <c r="C22" s="13"/>
      <c r="D22" s="13"/>
      <c r="E22" s="13"/>
      <c r="F22" s="5" t="s">
        <v>38</v>
      </c>
      <c r="G22" s="5" t="s">
        <v>80</v>
      </c>
      <c r="H22" s="6">
        <f>0.83</f>
        <v>0.83</v>
      </c>
      <c r="I22" s="5" t="s">
        <v>83</v>
      </c>
      <c r="J22" s="7" t="s">
        <v>79</v>
      </c>
    </row>
    <row r="23" spans="1:10" ht="66.75" customHeight="1" thickBot="1" x14ac:dyDescent="0.3">
      <c r="A23" s="13">
        <v>8</v>
      </c>
      <c r="B23" s="13" t="s">
        <v>11</v>
      </c>
      <c r="C23" s="13" t="s">
        <v>26</v>
      </c>
      <c r="D23" s="13" t="s">
        <v>21</v>
      </c>
      <c r="E23" s="13">
        <v>5</v>
      </c>
      <c r="F23" s="5" t="s">
        <v>35</v>
      </c>
      <c r="G23" s="9">
        <v>2.0499999999999998</v>
      </c>
      <c r="H23" s="6">
        <f>2.05*5</f>
        <v>10.25</v>
      </c>
      <c r="I23" s="5" t="s">
        <v>85</v>
      </c>
      <c r="J23" s="7" t="s">
        <v>84</v>
      </c>
    </row>
    <row r="24" spans="1:10" ht="81.75" customHeight="1" thickBot="1" x14ac:dyDescent="0.3">
      <c r="A24" s="13"/>
      <c r="B24" s="13"/>
      <c r="C24" s="13"/>
      <c r="D24" s="13"/>
      <c r="E24" s="13"/>
      <c r="F24" s="5" t="s">
        <v>87</v>
      </c>
      <c r="G24" s="6">
        <v>1.97</v>
      </c>
      <c r="H24" s="6">
        <v>9.85</v>
      </c>
      <c r="I24" s="5" t="s">
        <v>85</v>
      </c>
      <c r="J24" s="7" t="s">
        <v>86</v>
      </c>
    </row>
    <row r="25" spans="1:10" ht="77.25" customHeight="1" thickBot="1" x14ac:dyDescent="0.3">
      <c r="A25" s="13"/>
      <c r="B25" s="13"/>
      <c r="C25" s="13"/>
      <c r="D25" s="13"/>
      <c r="E25" s="13"/>
      <c r="F25" s="5" t="s">
        <v>76</v>
      </c>
      <c r="G25" s="6">
        <v>2.77</v>
      </c>
      <c r="H25" s="6">
        <f>2.77*5</f>
        <v>13.85</v>
      </c>
      <c r="I25" s="5" t="s">
        <v>85</v>
      </c>
      <c r="J25" s="7" t="s">
        <v>88</v>
      </c>
    </row>
    <row r="26" spans="1:10" ht="112.5" customHeight="1" thickBot="1" x14ac:dyDescent="0.3">
      <c r="A26" s="13">
        <v>9</v>
      </c>
      <c r="B26" s="13" t="s">
        <v>12</v>
      </c>
      <c r="C26" s="13" t="s">
        <v>27</v>
      </c>
      <c r="D26" s="13" t="s">
        <v>22</v>
      </c>
      <c r="E26" s="13">
        <v>2</v>
      </c>
      <c r="F26" s="5" t="s">
        <v>35</v>
      </c>
      <c r="G26" s="6">
        <v>0.64</v>
      </c>
      <c r="H26" s="6">
        <f>0.64*2</f>
        <v>1.28</v>
      </c>
      <c r="I26" s="5" t="s">
        <v>92</v>
      </c>
      <c r="J26" s="7" t="s">
        <v>89</v>
      </c>
    </row>
    <row r="27" spans="1:10" ht="91.5" customHeight="1" thickBot="1" x14ac:dyDescent="0.3">
      <c r="A27" s="13"/>
      <c r="B27" s="13"/>
      <c r="C27" s="13"/>
      <c r="D27" s="13"/>
      <c r="E27" s="13"/>
      <c r="F27" s="5" t="s">
        <v>91</v>
      </c>
      <c r="G27" s="6">
        <v>0.59</v>
      </c>
      <c r="H27" s="6">
        <v>1.18</v>
      </c>
      <c r="I27" s="5" t="s">
        <v>92</v>
      </c>
      <c r="J27" s="7" t="s">
        <v>90</v>
      </c>
    </row>
    <row r="28" spans="1:10" ht="81" customHeight="1" thickBot="1" x14ac:dyDescent="0.3">
      <c r="A28" s="13"/>
      <c r="B28" s="13"/>
      <c r="C28" s="13"/>
      <c r="D28" s="13"/>
      <c r="E28" s="13"/>
      <c r="F28" s="5" t="s">
        <v>37</v>
      </c>
      <c r="G28" s="6">
        <v>0.65</v>
      </c>
      <c r="H28" s="6">
        <f>0.65*2</f>
        <v>1.3</v>
      </c>
      <c r="I28" s="5" t="s">
        <v>92</v>
      </c>
      <c r="J28" s="7" t="s">
        <v>93</v>
      </c>
    </row>
    <row r="29" spans="1:10" ht="82.5" customHeight="1" thickBot="1" x14ac:dyDescent="0.3">
      <c r="A29" s="13">
        <v>10</v>
      </c>
      <c r="B29" s="13" t="s">
        <v>13</v>
      </c>
      <c r="C29" s="13" t="s">
        <v>28</v>
      </c>
      <c r="D29" s="13" t="s">
        <v>22</v>
      </c>
      <c r="E29" s="13">
        <v>1</v>
      </c>
      <c r="F29" s="5" t="s">
        <v>35</v>
      </c>
      <c r="G29" s="6">
        <v>3.48</v>
      </c>
      <c r="H29" s="6">
        <v>3.48</v>
      </c>
      <c r="I29" s="5" t="s">
        <v>95</v>
      </c>
      <c r="J29" s="7" t="s">
        <v>94</v>
      </c>
    </row>
    <row r="30" spans="1:10" ht="78" customHeight="1" thickBot="1" x14ac:dyDescent="0.3">
      <c r="A30" s="13"/>
      <c r="B30" s="13"/>
      <c r="C30" s="13"/>
      <c r="D30" s="13"/>
      <c r="E30" s="13"/>
      <c r="F30" s="5" t="s">
        <v>37</v>
      </c>
      <c r="G30" s="6">
        <v>3.66</v>
      </c>
      <c r="H30" s="6">
        <v>3.66</v>
      </c>
      <c r="I30" s="5" t="s">
        <v>95</v>
      </c>
      <c r="J30" s="7" t="s">
        <v>96</v>
      </c>
    </row>
    <row r="31" spans="1:10" ht="81.75" customHeight="1" thickBot="1" x14ac:dyDescent="0.3">
      <c r="A31" s="13"/>
      <c r="B31" s="13"/>
      <c r="C31" s="13"/>
      <c r="D31" s="13"/>
      <c r="E31" s="13"/>
      <c r="F31" s="5" t="s">
        <v>91</v>
      </c>
      <c r="G31" s="6">
        <v>3.57</v>
      </c>
      <c r="H31" s="6">
        <v>3.57</v>
      </c>
      <c r="I31" s="5" t="s">
        <v>95</v>
      </c>
      <c r="J31" s="7" t="s">
        <v>97</v>
      </c>
    </row>
    <row r="32" spans="1:10" ht="56.25" customHeight="1" thickBot="1" x14ac:dyDescent="0.3">
      <c r="A32" s="13">
        <v>11</v>
      </c>
      <c r="B32" s="13" t="s">
        <v>14</v>
      </c>
      <c r="C32" s="13" t="s">
        <v>29</v>
      </c>
      <c r="D32" s="13" t="s">
        <v>30</v>
      </c>
      <c r="E32" s="13">
        <v>2</v>
      </c>
      <c r="F32" s="5" t="s">
        <v>35</v>
      </c>
      <c r="G32" s="6">
        <v>0.87</v>
      </c>
      <c r="H32" s="11">
        <f>0.87*2</f>
        <v>1.74</v>
      </c>
      <c r="I32" s="5" t="s">
        <v>99</v>
      </c>
      <c r="J32" s="7" t="s">
        <v>98</v>
      </c>
    </row>
    <row r="33" spans="1:10" ht="68.25" customHeight="1" thickBot="1" x14ac:dyDescent="0.3">
      <c r="A33" s="13"/>
      <c r="B33" s="13"/>
      <c r="C33" s="13"/>
      <c r="D33" s="13"/>
      <c r="E33" s="13"/>
      <c r="F33" s="5" t="s">
        <v>37</v>
      </c>
      <c r="G33" s="6">
        <v>0.89</v>
      </c>
      <c r="H33" s="6">
        <f>0.89*2</f>
        <v>1.78</v>
      </c>
      <c r="I33" s="5" t="s">
        <v>99</v>
      </c>
      <c r="J33" s="7" t="s">
        <v>100</v>
      </c>
    </row>
    <row r="34" spans="1:10" ht="74.25" customHeight="1" thickBot="1" x14ac:dyDescent="0.3">
      <c r="A34" s="13"/>
      <c r="B34" s="13"/>
      <c r="C34" s="13"/>
      <c r="D34" s="13"/>
      <c r="E34" s="13"/>
      <c r="F34" s="5" t="s">
        <v>38</v>
      </c>
      <c r="G34" s="6">
        <v>0.73</v>
      </c>
      <c r="H34" s="6">
        <f>0.73*2</f>
        <v>1.46</v>
      </c>
      <c r="I34" s="5" t="s">
        <v>99</v>
      </c>
      <c r="J34" s="7" t="s">
        <v>101</v>
      </c>
    </row>
    <row r="35" spans="1:10" ht="85.5" customHeight="1" thickBot="1" x14ac:dyDescent="0.3">
      <c r="A35" s="13">
        <v>12</v>
      </c>
      <c r="B35" s="13" t="s">
        <v>15</v>
      </c>
      <c r="C35" s="13" t="s">
        <v>31</v>
      </c>
      <c r="D35" s="13" t="s">
        <v>32</v>
      </c>
      <c r="E35" s="13">
        <v>4</v>
      </c>
      <c r="F35" s="5" t="s">
        <v>35</v>
      </c>
      <c r="G35" s="6">
        <v>1.22</v>
      </c>
      <c r="H35" s="6">
        <v>4.88</v>
      </c>
      <c r="I35" s="5" t="s">
        <v>102</v>
      </c>
      <c r="J35" s="7" t="s">
        <v>104</v>
      </c>
    </row>
    <row r="36" spans="1:10" ht="78.75" customHeight="1" thickBot="1" x14ac:dyDescent="0.3">
      <c r="A36" s="13"/>
      <c r="B36" s="13"/>
      <c r="C36" s="13"/>
      <c r="D36" s="13"/>
      <c r="E36" s="13"/>
      <c r="F36" s="5" t="s">
        <v>37</v>
      </c>
      <c r="G36" s="6">
        <v>1.1200000000000001</v>
      </c>
      <c r="H36" s="6">
        <f>1.12*4</f>
        <v>4.4800000000000004</v>
      </c>
      <c r="I36" s="5" t="s">
        <v>102</v>
      </c>
      <c r="J36" s="7" t="s">
        <v>103</v>
      </c>
    </row>
    <row r="37" spans="1:10" ht="77.25" customHeight="1" thickBot="1" x14ac:dyDescent="0.3">
      <c r="A37" s="13"/>
      <c r="B37" s="13"/>
      <c r="C37" s="13"/>
      <c r="D37" s="13"/>
      <c r="E37" s="13"/>
      <c r="F37" s="5" t="s">
        <v>38</v>
      </c>
      <c r="G37" s="6">
        <v>1.02</v>
      </c>
      <c r="H37" s="6">
        <f>1.02*4</f>
        <v>4.08</v>
      </c>
      <c r="I37" s="5" t="s">
        <v>102</v>
      </c>
      <c r="J37" s="7" t="s">
        <v>105</v>
      </c>
    </row>
  </sheetData>
  <mergeCells count="60">
    <mergeCell ref="A2:A4"/>
    <mergeCell ref="B2:B4"/>
    <mergeCell ref="C2:C4"/>
    <mergeCell ref="E2:E4"/>
    <mergeCell ref="A8:A10"/>
    <mergeCell ref="B8:B10"/>
    <mergeCell ref="C8:C10"/>
    <mergeCell ref="E8:E10"/>
    <mergeCell ref="A5:A7"/>
    <mergeCell ref="B5:B7"/>
    <mergeCell ref="C5:C7"/>
    <mergeCell ref="E5:E7"/>
    <mergeCell ref="D2:D4"/>
    <mergeCell ref="D5:D7"/>
    <mergeCell ref="D8:D10"/>
    <mergeCell ref="A11:A13"/>
    <mergeCell ref="B11:B13"/>
    <mergeCell ref="C11:C13"/>
    <mergeCell ref="E11:E13"/>
    <mergeCell ref="A14:A16"/>
    <mergeCell ref="B14:B16"/>
    <mergeCell ref="C14:C16"/>
    <mergeCell ref="E14:E16"/>
    <mergeCell ref="D11:D13"/>
    <mergeCell ref="D14:D16"/>
    <mergeCell ref="A17:A19"/>
    <mergeCell ref="B17:B19"/>
    <mergeCell ref="C17:C19"/>
    <mergeCell ref="E17:E19"/>
    <mergeCell ref="A20:A22"/>
    <mergeCell ref="C20:C22"/>
    <mergeCell ref="E20:E22"/>
    <mergeCell ref="B20:B22"/>
    <mergeCell ref="D17:D19"/>
    <mergeCell ref="D20:D22"/>
    <mergeCell ref="A29:A31"/>
    <mergeCell ref="B29:B31"/>
    <mergeCell ref="C29:C31"/>
    <mergeCell ref="E29:E31"/>
    <mergeCell ref="A23:A25"/>
    <mergeCell ref="C23:C25"/>
    <mergeCell ref="E23:E25"/>
    <mergeCell ref="A26:A28"/>
    <mergeCell ref="B26:B28"/>
    <mergeCell ref="C26:C28"/>
    <mergeCell ref="E26:E28"/>
    <mergeCell ref="B23:B25"/>
    <mergeCell ref="D23:D25"/>
    <mergeCell ref="D26:D28"/>
    <mergeCell ref="D29:D31"/>
    <mergeCell ref="A32:A34"/>
    <mergeCell ref="B32:B34"/>
    <mergeCell ref="C32:C34"/>
    <mergeCell ref="E32:E34"/>
    <mergeCell ref="A35:A37"/>
    <mergeCell ref="B35:B37"/>
    <mergeCell ref="C35:C37"/>
    <mergeCell ref="E35:E37"/>
    <mergeCell ref="D35:D37"/>
    <mergeCell ref="D32:D34"/>
  </mergeCells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2" r:id="rId11" xr:uid="{00000000-0004-0000-0000-00000A000000}"/>
    <hyperlink ref="J13" r:id="rId12" xr:uid="{00000000-0004-0000-0000-00000B000000}"/>
    <hyperlink ref="J14" r:id="rId13" xr:uid="{00000000-0004-0000-0000-00000C000000}"/>
    <hyperlink ref="J15" r:id="rId14" xr:uid="{00000000-0004-0000-0000-00000D000000}"/>
    <hyperlink ref="J16" r:id="rId15" xr:uid="{00000000-0004-0000-0000-00000E000000}"/>
    <hyperlink ref="J17" r:id="rId16" xr:uid="{00000000-0004-0000-0000-00000F000000}"/>
    <hyperlink ref="J18" r:id="rId17" xr:uid="{00000000-0004-0000-0000-000010000000}"/>
    <hyperlink ref="J19" r:id="rId18" xr:uid="{00000000-0004-0000-0000-000011000000}"/>
    <hyperlink ref="J21" r:id="rId19" xr:uid="{00000000-0004-0000-0000-000013000000}"/>
    <hyperlink ref="J22" r:id="rId20" xr:uid="{00000000-0004-0000-0000-000014000000}"/>
    <hyperlink ref="J23" r:id="rId21" xr:uid="{00000000-0004-0000-0000-000015000000}"/>
    <hyperlink ref="J24" r:id="rId22" xr:uid="{00000000-0004-0000-0000-000016000000}"/>
    <hyperlink ref="J25" r:id="rId23" xr:uid="{00000000-0004-0000-0000-000017000000}"/>
    <hyperlink ref="J26" r:id="rId24" xr:uid="{00000000-0004-0000-0000-000018000000}"/>
    <hyperlink ref="J27" r:id="rId25" xr:uid="{00000000-0004-0000-0000-000019000000}"/>
    <hyperlink ref="J28" r:id="rId26" xr:uid="{00000000-0004-0000-0000-00001A000000}"/>
    <hyperlink ref="J29" r:id="rId27" xr:uid="{00000000-0004-0000-0000-00001B000000}"/>
    <hyperlink ref="J30" r:id="rId28" xr:uid="{00000000-0004-0000-0000-00001C000000}"/>
    <hyperlink ref="J31" r:id="rId29" xr:uid="{00000000-0004-0000-0000-00001D000000}"/>
    <hyperlink ref="J32" r:id="rId30" xr:uid="{00000000-0004-0000-0000-00001E000000}"/>
    <hyperlink ref="J33" r:id="rId31" xr:uid="{00000000-0004-0000-0000-00001F000000}"/>
    <hyperlink ref="J34" r:id="rId32" xr:uid="{00000000-0004-0000-0000-000020000000}"/>
    <hyperlink ref="J36" r:id="rId33" xr:uid="{00000000-0004-0000-0000-000021000000}"/>
    <hyperlink ref="J35" r:id="rId34" xr:uid="{00000000-0004-0000-0000-000022000000}"/>
    <hyperlink ref="J37" r:id="rId35" xr:uid="{00000000-0004-0000-0000-000023000000}"/>
  </hyperlinks>
  <pageMargins left="0.25" right="0.25" top="0.75" bottom="0.75" header="0.3" footer="0.3"/>
  <pageSetup paperSize="8" orientation="landscape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Marcis</dc:creator>
  <cp:lastModifiedBy>alber</cp:lastModifiedBy>
  <cp:lastPrinted>2017-03-15T09:12:23Z</cp:lastPrinted>
  <dcterms:created xsi:type="dcterms:W3CDTF">2017-03-15T08:16:46Z</dcterms:created>
  <dcterms:modified xsi:type="dcterms:W3CDTF">2019-05-04T08:41:49Z</dcterms:modified>
</cp:coreProperties>
</file>