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8_{A4D7841F-1AFD-4484-BDE9-EEDF60AF9E7A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M35" i="1"/>
  <c r="M36" i="1"/>
  <c r="M37" i="1"/>
  <c r="M38" i="1"/>
  <c r="M39" i="1"/>
  <c r="M40" i="1"/>
  <c r="M34" i="1"/>
  <c r="L40" i="1"/>
  <c r="L39" i="1"/>
  <c r="L38" i="1"/>
  <c r="L37" i="1"/>
  <c r="L36" i="1"/>
  <c r="L35" i="1"/>
  <c r="L34" i="1"/>
  <c r="K35" i="1"/>
  <c r="K36" i="1"/>
  <c r="K37" i="1"/>
  <c r="K38" i="1"/>
  <c r="K39" i="1"/>
  <c r="K40" i="1"/>
  <c r="K34" i="1"/>
  <c r="J34" i="1"/>
  <c r="J35" i="1"/>
  <c r="J36" i="1"/>
  <c r="J37" i="1"/>
  <c r="J38" i="1"/>
  <c r="J39" i="1"/>
  <c r="J40" i="1"/>
  <c r="I35" i="1"/>
  <c r="I36" i="1"/>
  <c r="I37" i="1"/>
  <c r="I38" i="1"/>
  <c r="I39" i="1"/>
  <c r="I40" i="1"/>
  <c r="I34" i="1"/>
  <c r="H35" i="1"/>
  <c r="H36" i="1"/>
  <c r="H37" i="1"/>
  <c r="H38" i="1"/>
  <c r="H39" i="1"/>
  <c r="H40" i="1"/>
  <c r="H34" i="1"/>
  <c r="G35" i="1"/>
  <c r="G36" i="1"/>
  <c r="G37" i="1"/>
  <c r="G38" i="1"/>
  <c r="G39" i="1"/>
  <c r="G40" i="1"/>
  <c r="G34" i="1"/>
  <c r="Z16" i="1" l="1"/>
  <c r="AD16" i="1"/>
  <c r="A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A16" i="1"/>
  <c r="AB16" i="1"/>
  <c r="AC16" i="1"/>
  <c r="AE16" i="1"/>
  <c r="AF16" i="1"/>
  <c r="AG16" i="1"/>
  <c r="AI16" i="1"/>
  <c r="AJ16" i="1"/>
</calcChain>
</file>

<file path=xl/sharedStrings.xml><?xml version="1.0" encoding="utf-8"?>
<sst xmlns="http://schemas.openxmlformats.org/spreadsheetml/2006/main" count="56" uniqueCount="56">
  <si>
    <t>country</t>
  </si>
  <si>
    <t>NJORD 2010</t>
  </si>
  <si>
    <t>NJORD 2011</t>
  </si>
  <si>
    <t>NJORD 2012</t>
  </si>
  <si>
    <t>NJORD 2013</t>
  </si>
  <si>
    <t>NJORD 2014</t>
  </si>
  <si>
    <t>PVPS 2014</t>
  </si>
  <si>
    <t>NJORD 2015</t>
  </si>
  <si>
    <t>PVPS 2015</t>
  </si>
  <si>
    <t>NJORD 2016</t>
  </si>
  <si>
    <t>PVPS 2016</t>
  </si>
  <si>
    <t>NJORD 2017</t>
  </si>
  <si>
    <t>PVPS 2017</t>
  </si>
  <si>
    <t>NJORD 2018</t>
  </si>
  <si>
    <t>PVPS 2018</t>
  </si>
  <si>
    <t>NJORD 2019</t>
  </si>
  <si>
    <t>PVPS 2019</t>
  </si>
  <si>
    <t>NJORD 2020</t>
  </si>
  <si>
    <t>PVPS 2020</t>
  </si>
  <si>
    <t>NJORD 2021</t>
  </si>
  <si>
    <t>PVPS 2021</t>
  </si>
  <si>
    <t>DIFF 2014</t>
  </si>
  <si>
    <t>Percent Diff 2014</t>
  </si>
  <si>
    <t>DIFF 2015</t>
  </si>
  <si>
    <t>Percent Diff 2015</t>
  </si>
  <si>
    <t>DIFF 2016</t>
  </si>
  <si>
    <t>Percent Diff 2016</t>
  </si>
  <si>
    <t>DIFF 2017</t>
  </si>
  <si>
    <t>Percent Diff 2017</t>
  </si>
  <si>
    <t>DIFF 2018</t>
  </si>
  <si>
    <t>Percent Diff 2018</t>
  </si>
  <si>
    <t>DIFF 2019</t>
  </si>
  <si>
    <t>Percent Diff 2019</t>
  </si>
  <si>
    <t>DIFF 2020</t>
  </si>
  <si>
    <t>Percent Diff 2020</t>
  </si>
  <si>
    <t>Australia</t>
  </si>
  <si>
    <t>Belgium</t>
  </si>
  <si>
    <t>Chile</t>
  </si>
  <si>
    <t>Denmark</t>
  </si>
  <si>
    <t>Finland</t>
  </si>
  <si>
    <t>France</t>
  </si>
  <si>
    <t>Israel</t>
  </si>
  <si>
    <t>Italy</t>
  </si>
  <si>
    <t>Japan</t>
  </si>
  <si>
    <t>Spain</t>
  </si>
  <si>
    <t>Sweden</t>
  </si>
  <si>
    <t>Switzerland</t>
  </si>
  <si>
    <t>United States of America</t>
  </si>
  <si>
    <t>inf</t>
  </si>
  <si>
    <t>Total deviation</t>
  </si>
  <si>
    <t>Absolute country average</t>
  </si>
  <si>
    <t>Median [%]</t>
  </si>
  <si>
    <t>Median [MW]</t>
  </si>
  <si>
    <t>Absolute deviation</t>
  </si>
  <si>
    <t>Absolute deviation T-dist</t>
  </si>
  <si>
    <t>Average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</si>
</sst>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Installed capacity</a:t>
            </a:r>
            <a:r>
              <a:rPr lang="it-IT" baseline="0"/>
              <a:t> per year 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NJORD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Sheet1!$U$18:$AA$18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(Sheet1!$G$16,Sheet1!$K$16,Sheet1!$O$16,Sheet1!$S$16,Sheet1!$W$16,Sheet1!$AA$16,Sheet1!$AE$16)</c:f>
              <c:numCache>
                <c:formatCode>General</c:formatCode>
                <c:ptCount val="7"/>
                <c:pt idx="0">
                  <c:v>5540.027132004976</c:v>
                </c:pt>
                <c:pt idx="1">
                  <c:v>3117.8815282904388</c:v>
                </c:pt>
                <c:pt idx="2">
                  <c:v>2876.7012356080777</c:v>
                </c:pt>
                <c:pt idx="3">
                  <c:v>2743.6575351756051</c:v>
                </c:pt>
                <c:pt idx="4">
                  <c:v>5654.9648792080443</c:v>
                </c:pt>
                <c:pt idx="5">
                  <c:v>18592.045178868651</c:v>
                </c:pt>
                <c:pt idx="6">
                  <c:v>15498.777481018456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A-49D6-B5E6-A9940DF56759}"/>
            </c:ext>
          </c:extLst>
        </c:ser>
        <c:ser>
          <c:idx val="1"/>
          <c:order val="1"/>
          <c:tx>
            <c:v>PVPS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Sheet1!$U$18:$AA$18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(Sheet1!$H$16,Sheet1!$L$16,Sheet1!$P$16,Sheet1!$T$16,Sheet1!$X$16,Sheet1!$AB$16,Sheet1!$AF$16)</c:f>
              <c:numCache>
                <c:formatCode>General</c:formatCode>
                <c:ptCount val="7"/>
                <c:pt idx="0">
                  <c:v>2323</c:v>
                </c:pt>
                <c:pt idx="1">
                  <c:v>2560</c:v>
                </c:pt>
                <c:pt idx="2">
                  <c:v>2326</c:v>
                </c:pt>
                <c:pt idx="3">
                  <c:v>3013</c:v>
                </c:pt>
                <c:pt idx="4">
                  <c:v>3585</c:v>
                </c:pt>
                <c:pt idx="5">
                  <c:v>9165</c:v>
                </c:pt>
                <c:pt idx="6">
                  <c:v>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A-49D6-B5E6-A9940DF56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7936"/>
        <c:axId val="771587104"/>
      </c:lineChart>
      <c:catAx>
        <c:axId val="7715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587104"/>
        <c:crosses val="autoZero"/>
        <c:auto val="1"/>
        <c:lblAlgn val="ctr"/>
        <c:lblOffset val="100"/>
        <c:noMultiLvlLbl val="0"/>
      </c:catAx>
      <c:valAx>
        <c:axId val="771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715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16</xdr:row>
      <xdr:rowOff>121920</xdr:rowOff>
    </xdr:from>
    <xdr:to>
      <xdr:col>14</xdr:col>
      <xdr:colOff>480060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F15A0-BB85-6155-72BC-3D75C80A5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H17" sqref="H17"/>
    </sheetView>
  </sheetViews>
  <sheetFormatPr defaultRowHeight="14.4" x14ac:dyDescent="0.3"/>
  <cols>
    <col min="3" max="6" width="0" hidden="1" customWidth="1"/>
    <col min="35" max="36" width="0" hidden="1" customWidth="1"/>
  </cols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22</v>
      </c>
      <c r="K1" s="1" t="s">
        <v>7</v>
      </c>
      <c r="L1" s="1" t="s">
        <v>8</v>
      </c>
      <c r="M1" s="1" t="s">
        <v>23</v>
      </c>
      <c r="N1" s="1" t="s">
        <v>24</v>
      </c>
      <c r="O1" s="1" t="s">
        <v>9</v>
      </c>
      <c r="P1" s="1" t="s">
        <v>10</v>
      </c>
      <c r="Q1" s="1" t="s">
        <v>25</v>
      </c>
      <c r="R1" s="1" t="s">
        <v>26</v>
      </c>
      <c r="S1" s="1" t="s">
        <v>11</v>
      </c>
      <c r="T1" s="1" t="s">
        <v>12</v>
      </c>
      <c r="U1" s="1" t="s">
        <v>27</v>
      </c>
      <c r="V1" s="1" t="s">
        <v>28</v>
      </c>
      <c r="W1" s="1" t="s">
        <v>13</v>
      </c>
      <c r="X1" s="1" t="s">
        <v>14</v>
      </c>
      <c r="Y1" s="1" t="s">
        <v>29</v>
      </c>
      <c r="Z1" s="1" t="s">
        <v>30</v>
      </c>
      <c r="AA1" s="1" t="s">
        <v>15</v>
      </c>
      <c r="AB1" s="1" t="s">
        <v>16</v>
      </c>
      <c r="AC1" s="1" t="s">
        <v>31</v>
      </c>
      <c r="AD1" s="1" t="s">
        <v>32</v>
      </c>
      <c r="AE1" s="1" t="s">
        <v>17</v>
      </c>
      <c r="AF1" s="1" t="s">
        <v>18</v>
      </c>
      <c r="AG1" s="1" t="s">
        <v>33</v>
      </c>
      <c r="AH1" s="1" t="s">
        <v>34</v>
      </c>
      <c r="AI1" s="1" t="s">
        <v>19</v>
      </c>
      <c r="AJ1" s="1" t="s">
        <v>20</v>
      </c>
    </row>
    <row r="2" spans="1:36" x14ac:dyDescent="0.3">
      <c r="A2" s="1">
        <v>11</v>
      </c>
      <c r="B2" t="s">
        <v>35</v>
      </c>
      <c r="C2">
        <v>57111.134513493802</v>
      </c>
      <c r="D2">
        <v>4013.0387828109492</v>
      </c>
      <c r="E2">
        <v>6420.0947296080367</v>
      </c>
      <c r="F2">
        <v>3883.353307762512</v>
      </c>
      <c r="G2">
        <v>320.97959958623238</v>
      </c>
      <c r="H2">
        <v>848</v>
      </c>
      <c r="I2">
        <v>-527.02040041376756</v>
      </c>
      <c r="J2" s="2">
        <v>-0.62148632124265046</v>
      </c>
      <c r="K2">
        <v>175.20271448338241</v>
      </c>
      <c r="L2">
        <v>926</v>
      </c>
      <c r="M2">
        <v>-750.79728551661753</v>
      </c>
      <c r="N2" s="2">
        <v>-0.81079620466157398</v>
      </c>
      <c r="O2">
        <v>208.8158149222358</v>
      </c>
      <c r="P2">
        <v>851</v>
      </c>
      <c r="Q2">
        <v>-642.18418507776414</v>
      </c>
      <c r="R2" s="2">
        <v>-0.75462301419243727</v>
      </c>
      <c r="S2">
        <v>407.71162567365889</v>
      </c>
      <c r="T2">
        <v>1270</v>
      </c>
      <c r="U2">
        <v>-862.28837432634111</v>
      </c>
      <c r="V2" s="2">
        <v>-0.67896722387900876</v>
      </c>
      <c r="W2">
        <v>637.97769844472032</v>
      </c>
      <c r="X2">
        <v>4408</v>
      </c>
      <c r="Y2">
        <v>-3770.0223015552801</v>
      </c>
      <c r="Z2" s="2">
        <v>-0.85526821723123403</v>
      </c>
      <c r="AA2">
        <v>626.18668815933836</v>
      </c>
      <c r="AB2">
        <v>4734</v>
      </c>
      <c r="AC2">
        <v>-4107.8133118406613</v>
      </c>
      <c r="AD2" s="2">
        <v>-0.86772566790043537</v>
      </c>
      <c r="AE2">
        <v>677.0075361849681</v>
      </c>
      <c r="AF2">
        <v>4503</v>
      </c>
      <c r="AG2">
        <v>-3825.9924638150319</v>
      </c>
      <c r="AH2" s="2">
        <v>-0.84965411144015812</v>
      </c>
      <c r="AI2">
        <v>556.52756231378794</v>
      </c>
      <c r="AJ2">
        <v>4503</v>
      </c>
    </row>
    <row r="3" spans="1:36" x14ac:dyDescent="0.3">
      <c r="A3" s="1">
        <v>19</v>
      </c>
      <c r="B3" t="s">
        <v>36</v>
      </c>
      <c r="C3">
        <v>147.22057194166251</v>
      </c>
      <c r="D3">
        <v>120.221755335944</v>
      </c>
      <c r="E3">
        <v>108.4302962755152</v>
      </c>
      <c r="F3">
        <v>0.63578013305614289</v>
      </c>
      <c r="G3">
        <v>329.16098906869632</v>
      </c>
      <c r="H3">
        <v>124</v>
      </c>
      <c r="I3">
        <v>205.1609890686963</v>
      </c>
      <c r="J3" s="2">
        <v>1.654524105392712</v>
      </c>
      <c r="K3">
        <v>89.537044395647683</v>
      </c>
      <c r="L3">
        <v>144</v>
      </c>
      <c r="M3">
        <v>-54.462955604352317</v>
      </c>
      <c r="N3" s="2">
        <v>-0.37821496947466893</v>
      </c>
      <c r="O3">
        <v>196.57288173690699</v>
      </c>
      <c r="P3">
        <v>210</v>
      </c>
      <c r="Q3">
        <v>-13.42711826309298</v>
      </c>
      <c r="R3" s="2">
        <v>-6.3938658395680845E-2</v>
      </c>
      <c r="S3">
        <v>264.30389118452439</v>
      </c>
      <c r="T3">
        <v>362</v>
      </c>
      <c r="U3">
        <v>-97.696108815475554</v>
      </c>
      <c r="V3" s="2">
        <v>-0.2698787536339104</v>
      </c>
      <c r="W3">
        <v>719.43484514016507</v>
      </c>
      <c r="X3">
        <v>457</v>
      </c>
      <c r="Y3">
        <v>262.43484514016512</v>
      </c>
      <c r="Z3" s="2">
        <v>0.57425567864368721</v>
      </c>
      <c r="AA3">
        <v>1587.9199149465469</v>
      </c>
      <c r="AB3">
        <v>818</v>
      </c>
      <c r="AC3">
        <v>769.91991494654667</v>
      </c>
      <c r="AD3" s="2">
        <v>0.94122238991020379</v>
      </c>
      <c r="AE3">
        <v>1150.3864989288099</v>
      </c>
      <c r="AF3">
        <v>1048</v>
      </c>
      <c r="AG3">
        <v>102.3864989288097</v>
      </c>
      <c r="AH3" s="2">
        <v>9.7697040962604689E-2</v>
      </c>
      <c r="AI3">
        <v>466.79406208553809</v>
      </c>
      <c r="AJ3">
        <v>1048</v>
      </c>
    </row>
    <row r="4" spans="1:36" x14ac:dyDescent="0.3">
      <c r="A4" s="1">
        <v>40</v>
      </c>
      <c r="B4" t="s">
        <v>37</v>
      </c>
      <c r="C4">
        <v>12775.662645407519</v>
      </c>
      <c r="D4">
        <v>16649.253667630019</v>
      </c>
      <c r="E4">
        <v>23809.474052429221</v>
      </c>
      <c r="F4">
        <v>9634.7780718907525</v>
      </c>
      <c r="G4">
        <v>1983.447039984399</v>
      </c>
      <c r="H4">
        <v>209</v>
      </c>
      <c r="I4">
        <v>1774.447039984399</v>
      </c>
      <c r="J4" s="2">
        <v>8.4901772248057377</v>
      </c>
      <c r="K4">
        <v>1147.934724278372</v>
      </c>
      <c r="L4">
        <v>355</v>
      </c>
      <c r="M4">
        <v>792.93472427837241</v>
      </c>
      <c r="N4" s="2">
        <v>2.233618941629218</v>
      </c>
      <c r="O4">
        <v>1034.1153761167691</v>
      </c>
      <c r="P4">
        <v>549</v>
      </c>
      <c r="Q4">
        <v>485.11537611676891</v>
      </c>
      <c r="R4" s="2">
        <v>0.88363456487571745</v>
      </c>
      <c r="S4">
        <v>349.52588666676058</v>
      </c>
      <c r="T4">
        <v>712</v>
      </c>
      <c r="U4">
        <v>-362.47411333323942</v>
      </c>
      <c r="V4" s="2">
        <v>-0.50909285580511143</v>
      </c>
      <c r="W4">
        <v>690.50334927483004</v>
      </c>
      <c r="X4">
        <v>569</v>
      </c>
      <c r="Y4">
        <v>121.50334927483</v>
      </c>
      <c r="Z4" s="2">
        <v>0.21353839942852379</v>
      </c>
      <c r="AA4">
        <v>950.08581915166076</v>
      </c>
      <c r="AB4">
        <v>288</v>
      </c>
      <c r="AC4">
        <v>662.08581915166076</v>
      </c>
      <c r="AD4" s="2">
        <v>2.2989090942766</v>
      </c>
      <c r="AE4">
        <v>232.64004275673821</v>
      </c>
      <c r="AF4">
        <v>790</v>
      </c>
      <c r="AG4">
        <v>-557.35995724326176</v>
      </c>
      <c r="AH4" s="2">
        <v>-0.70551893321931869</v>
      </c>
      <c r="AI4">
        <v>14.09528241979891</v>
      </c>
      <c r="AJ4">
        <v>790</v>
      </c>
    </row>
    <row r="5" spans="1:36" x14ac:dyDescent="0.3">
      <c r="A5" s="1">
        <v>53</v>
      </c>
      <c r="B5" t="s">
        <v>38</v>
      </c>
      <c r="C5">
        <v>153.23661000558181</v>
      </c>
      <c r="D5">
        <v>189.9441244512532</v>
      </c>
      <c r="E5">
        <v>117.86744502572211</v>
      </c>
      <c r="F5">
        <v>3.5346706426041239</v>
      </c>
      <c r="G5">
        <v>118.0768579129668</v>
      </c>
      <c r="H5">
        <v>53</v>
      </c>
      <c r="I5">
        <v>65.076857912966801</v>
      </c>
      <c r="J5" s="2">
        <v>1.227865243640883</v>
      </c>
      <c r="K5">
        <v>91.522631095776589</v>
      </c>
      <c r="L5">
        <v>228</v>
      </c>
      <c r="M5">
        <v>-136.4773689042234</v>
      </c>
      <c r="N5" s="2">
        <v>-0.59858495133431311</v>
      </c>
      <c r="O5">
        <v>349.44119889479299</v>
      </c>
      <c r="P5">
        <v>82</v>
      </c>
      <c r="Q5">
        <v>267.44119889479299</v>
      </c>
      <c r="R5" s="2">
        <v>3.2614780353023538</v>
      </c>
      <c r="S5">
        <v>106.666100898678</v>
      </c>
      <c r="T5">
        <v>76</v>
      </c>
      <c r="U5">
        <v>30.666100898677971</v>
      </c>
      <c r="V5" s="2">
        <v>0.40350132761418378</v>
      </c>
      <c r="W5">
        <v>15.816369763663969</v>
      </c>
      <c r="X5">
        <v>115</v>
      </c>
      <c r="Y5">
        <v>-99.183630236336029</v>
      </c>
      <c r="Z5" s="2">
        <v>-0.86246634988118287</v>
      </c>
      <c r="AA5">
        <v>101.8168187265674</v>
      </c>
      <c r="AB5">
        <v>109</v>
      </c>
      <c r="AC5">
        <v>-7.1831812734325524</v>
      </c>
      <c r="AD5" s="2">
        <v>-6.5900745627821583E-2</v>
      </c>
      <c r="AE5">
        <v>933.05436383604433</v>
      </c>
      <c r="AF5">
        <v>263</v>
      </c>
      <c r="AG5">
        <v>670.05436383604433</v>
      </c>
      <c r="AH5" s="2">
        <v>2.5477352237111952</v>
      </c>
      <c r="AI5">
        <v>197.34748734989381</v>
      </c>
      <c r="AJ5">
        <v>263</v>
      </c>
    </row>
    <row r="6" spans="1:36" x14ac:dyDescent="0.3">
      <c r="A6" s="1">
        <v>66</v>
      </c>
      <c r="B6" t="s">
        <v>39</v>
      </c>
      <c r="C6">
        <v>31.186773326734791</v>
      </c>
      <c r="D6">
        <v>9.2273875562495231</v>
      </c>
      <c r="E6">
        <v>13.76266474937559</v>
      </c>
      <c r="F6">
        <v>8.8015608181425085E-3</v>
      </c>
      <c r="G6">
        <v>4.3285471369395596</v>
      </c>
      <c r="H6">
        <v>0</v>
      </c>
      <c r="I6">
        <v>4.3285471369395596</v>
      </c>
      <c r="J6" s="2" t="s">
        <v>48</v>
      </c>
      <c r="K6">
        <v>6.1809179273216017</v>
      </c>
      <c r="L6">
        <v>11</v>
      </c>
      <c r="M6">
        <v>-4.8190820726783983</v>
      </c>
      <c r="N6" s="2">
        <v>-0.43809837024349069</v>
      </c>
      <c r="O6">
        <v>23.310456461165721</v>
      </c>
      <c r="P6">
        <v>17</v>
      </c>
      <c r="Q6">
        <v>6.3104564611657166</v>
      </c>
      <c r="R6" s="2">
        <v>0.37120332124504218</v>
      </c>
      <c r="S6">
        <v>59.861396796217292</v>
      </c>
      <c r="T6">
        <v>43</v>
      </c>
      <c r="U6">
        <v>16.861396796217289</v>
      </c>
      <c r="V6" s="2">
        <v>0.39212550688877418</v>
      </c>
      <c r="W6">
        <v>107.3134876340736</v>
      </c>
      <c r="X6">
        <v>54</v>
      </c>
      <c r="Y6">
        <v>53.313487634073581</v>
      </c>
      <c r="Z6" s="2">
        <v>0.98728680803839963</v>
      </c>
      <c r="AA6">
        <v>156.99050707434429</v>
      </c>
      <c r="AB6">
        <v>80</v>
      </c>
      <c r="AC6">
        <v>76.990507074344322</v>
      </c>
      <c r="AD6" s="2">
        <v>0.96238133842930407</v>
      </c>
      <c r="AE6">
        <v>216.12967422958039</v>
      </c>
      <c r="AF6">
        <v>99</v>
      </c>
      <c r="AG6">
        <v>117.1296742295804</v>
      </c>
      <c r="AH6" s="2">
        <v>1.183128022521015</v>
      </c>
      <c r="AI6">
        <v>18.687621356220749</v>
      </c>
      <c r="AJ6">
        <v>99</v>
      </c>
    </row>
    <row r="7" spans="1:36" x14ac:dyDescent="0.3">
      <c r="A7" s="1">
        <v>67</v>
      </c>
      <c r="B7" t="s">
        <v>40</v>
      </c>
      <c r="C7">
        <v>461.98610124519689</v>
      </c>
      <c r="D7">
        <v>316.28668043208529</v>
      </c>
      <c r="E7">
        <v>323.87350102906879</v>
      </c>
      <c r="F7">
        <v>907.77906519633552</v>
      </c>
      <c r="G7">
        <v>1485.0952897840509</v>
      </c>
      <c r="H7">
        <v>954</v>
      </c>
      <c r="I7">
        <v>531.09528978405092</v>
      </c>
      <c r="J7" s="2">
        <v>0.55670365805456068</v>
      </c>
      <c r="K7">
        <v>1486.2174861978131</v>
      </c>
      <c r="L7">
        <v>904</v>
      </c>
      <c r="M7">
        <v>582.21748619781283</v>
      </c>
      <c r="N7" s="2">
        <v>0.64404589181173988</v>
      </c>
      <c r="O7">
        <v>604.38790812163461</v>
      </c>
      <c r="P7">
        <v>596</v>
      </c>
      <c r="Q7">
        <v>8.3879081216346094</v>
      </c>
      <c r="R7" s="2">
        <v>1.407367134502451E-2</v>
      </c>
      <c r="S7">
        <v>819.37040999524083</v>
      </c>
      <c r="T7">
        <v>898</v>
      </c>
      <c r="U7">
        <v>-78.629590004759166</v>
      </c>
      <c r="V7" s="2">
        <v>-8.7560790651179471E-2</v>
      </c>
      <c r="W7">
        <v>1531.3521657830729</v>
      </c>
      <c r="X7">
        <v>869</v>
      </c>
      <c r="Y7">
        <v>662.35216578307336</v>
      </c>
      <c r="Z7" s="2">
        <v>0.76220042092413509</v>
      </c>
      <c r="AA7">
        <v>2290.7112084556838</v>
      </c>
      <c r="AB7">
        <v>979</v>
      </c>
      <c r="AC7">
        <v>1311.7112084556841</v>
      </c>
      <c r="AD7" s="2">
        <v>1.3398480168086659</v>
      </c>
      <c r="AE7">
        <v>3285.517222448032</v>
      </c>
      <c r="AF7">
        <v>973</v>
      </c>
      <c r="AG7">
        <v>2312.517222448032</v>
      </c>
      <c r="AH7" s="2">
        <v>2.3766877928551202</v>
      </c>
      <c r="AI7">
        <v>1147.24566250471</v>
      </c>
      <c r="AJ7">
        <v>973</v>
      </c>
    </row>
    <row r="8" spans="1:36" x14ac:dyDescent="0.3">
      <c r="A8" s="1">
        <v>92</v>
      </c>
      <c r="B8" t="s">
        <v>41</v>
      </c>
      <c r="C8">
        <v>-4.3365979447618068</v>
      </c>
      <c r="D8">
        <v>-2.6349582764608528E-4</v>
      </c>
      <c r="E8">
        <v>-1.204819277108434E-5</v>
      </c>
      <c r="F8">
        <v>-9.3658557148931744E-4</v>
      </c>
      <c r="G8">
        <v>118.36006353944209</v>
      </c>
      <c r="H8">
        <v>211</v>
      </c>
      <c r="I8">
        <v>-92.639936460557948</v>
      </c>
      <c r="J8" s="2">
        <v>-0.43905183156662542</v>
      </c>
      <c r="K8">
        <v>31.44425097131268</v>
      </c>
      <c r="L8">
        <v>183</v>
      </c>
      <c r="M8">
        <v>-151.5557490286873</v>
      </c>
      <c r="N8" s="2">
        <v>-0.82817349196004009</v>
      </c>
      <c r="O8">
        <v>-2.0130434782608689E-2</v>
      </c>
      <c r="P8">
        <v>106</v>
      </c>
      <c r="Q8">
        <v>-106.0201304347826</v>
      </c>
      <c r="R8" s="2">
        <v>-1.0001899097621001</v>
      </c>
      <c r="S8">
        <v>0</v>
      </c>
      <c r="T8">
        <v>75</v>
      </c>
      <c r="U8">
        <v>-75</v>
      </c>
      <c r="V8" s="2">
        <v>-1</v>
      </c>
      <c r="W8">
        <v>0</v>
      </c>
      <c r="X8">
        <v>406</v>
      </c>
      <c r="Y8">
        <v>-406</v>
      </c>
      <c r="Z8" s="2">
        <v>-1</v>
      </c>
      <c r="AA8">
        <v>-1.6355932203389829E-2</v>
      </c>
      <c r="AB8">
        <v>602</v>
      </c>
      <c r="AC8">
        <v>-602.0163559322034</v>
      </c>
      <c r="AD8" s="2">
        <v>-1.0000271693225971</v>
      </c>
      <c r="AE8">
        <v>-9.9160714285714296E-2</v>
      </c>
      <c r="AF8">
        <v>590</v>
      </c>
      <c r="AG8">
        <v>-590.09916071428574</v>
      </c>
      <c r="AH8" s="2">
        <v>-1.0001680690072641</v>
      </c>
      <c r="AI8">
        <v>0</v>
      </c>
      <c r="AJ8">
        <v>590</v>
      </c>
    </row>
    <row r="9" spans="1:36" x14ac:dyDescent="0.3">
      <c r="A9" s="1">
        <v>93</v>
      </c>
      <c r="B9" t="s">
        <v>42</v>
      </c>
      <c r="C9">
        <v>53.679792091958603</v>
      </c>
      <c r="D9">
        <v>121.6407080448227</v>
      </c>
      <c r="E9">
        <v>274.4499721465196</v>
      </c>
      <c r="F9">
        <v>100.5833743501999</v>
      </c>
      <c r="G9">
        <v>30.074860387514342</v>
      </c>
      <c r="H9">
        <v>409</v>
      </c>
      <c r="I9">
        <v>-378.92513961248568</v>
      </c>
      <c r="J9" s="2">
        <v>-0.92646733401585746</v>
      </c>
      <c r="K9">
        <v>-611.87189045601997</v>
      </c>
      <c r="L9">
        <v>308</v>
      </c>
      <c r="M9">
        <v>-919.87189045601997</v>
      </c>
      <c r="N9" s="2">
        <v>-2.9865970469351302</v>
      </c>
      <c r="O9">
        <v>56.422386328525853</v>
      </c>
      <c r="P9">
        <v>382</v>
      </c>
      <c r="Q9">
        <v>-325.57761367147418</v>
      </c>
      <c r="R9" s="2">
        <v>-0.85229741798815228</v>
      </c>
      <c r="S9">
        <v>463.45740204639378</v>
      </c>
      <c r="T9">
        <v>385</v>
      </c>
      <c r="U9">
        <v>78.457402046393781</v>
      </c>
      <c r="V9" s="2">
        <v>0.2037854598607631</v>
      </c>
      <c r="W9">
        <v>939.00131607378057</v>
      </c>
      <c r="X9">
        <v>426</v>
      </c>
      <c r="Y9">
        <v>513.00131607378057</v>
      </c>
      <c r="Z9" s="2">
        <v>1.204228441487748</v>
      </c>
      <c r="AA9">
        <v>1471.3234748796961</v>
      </c>
      <c r="AB9">
        <v>757</v>
      </c>
      <c r="AC9">
        <v>714.32347487969628</v>
      </c>
      <c r="AD9" s="2">
        <v>0.94362414118850235</v>
      </c>
      <c r="AE9">
        <v>1100.493597744628</v>
      </c>
      <c r="AF9">
        <v>785</v>
      </c>
      <c r="AG9">
        <v>315.49359774462852</v>
      </c>
      <c r="AH9" s="2">
        <v>0.4019026722861509</v>
      </c>
      <c r="AI9">
        <v>397.38554249487021</v>
      </c>
      <c r="AJ9">
        <v>785</v>
      </c>
    </row>
    <row r="10" spans="1:36" x14ac:dyDescent="0.3">
      <c r="A10" s="1">
        <v>95</v>
      </c>
      <c r="B10" t="s">
        <v>43</v>
      </c>
      <c r="C10">
        <v>120010.831051881</v>
      </c>
      <c r="D10">
        <v>92628.664644525314</v>
      </c>
      <c r="E10">
        <v>80216.118176395335</v>
      </c>
      <c r="F10">
        <v>44337.859947477184</v>
      </c>
      <c r="G10">
        <v>33544.324698430362</v>
      </c>
      <c r="H10">
        <v>9740</v>
      </c>
      <c r="I10">
        <v>23804.324698430359</v>
      </c>
      <c r="J10" s="2">
        <v>2.443975841727962</v>
      </c>
      <c r="K10">
        <v>7362.6666439583023</v>
      </c>
      <c r="L10">
        <v>10812</v>
      </c>
      <c r="M10">
        <v>-3449.3333560416982</v>
      </c>
      <c r="N10" s="2">
        <v>-0.31902824232720112</v>
      </c>
      <c r="O10">
        <v>-10362.365723901001</v>
      </c>
      <c r="P10">
        <v>7889</v>
      </c>
      <c r="Q10">
        <v>-18251.365723900999</v>
      </c>
      <c r="R10" s="2">
        <v>-2.3135208168210171</v>
      </c>
      <c r="S10">
        <v>-8199.9963882151696</v>
      </c>
      <c r="T10">
        <v>7460</v>
      </c>
      <c r="U10">
        <v>-15659.99638821517</v>
      </c>
      <c r="V10" s="2">
        <v>-2.0991952263023022</v>
      </c>
      <c r="W10">
        <v>17744.840240435671</v>
      </c>
      <c r="X10">
        <v>6662</v>
      </c>
      <c r="Y10">
        <v>11082.840240435669</v>
      </c>
      <c r="Z10" s="2">
        <v>1.6635905494499661</v>
      </c>
      <c r="AA10">
        <v>31066.252913838929</v>
      </c>
      <c r="AB10">
        <v>7031</v>
      </c>
      <c r="AC10">
        <v>24035.252913838929</v>
      </c>
      <c r="AD10" s="2">
        <v>3.4184686266304829</v>
      </c>
      <c r="AE10">
        <v>19577.35520785661</v>
      </c>
      <c r="AF10">
        <v>8675</v>
      </c>
      <c r="AG10">
        <v>10902.35520785661</v>
      </c>
      <c r="AH10" s="2">
        <v>1.256755643556958</v>
      </c>
      <c r="AI10">
        <v>6633.8429404381304</v>
      </c>
      <c r="AJ10">
        <v>8675</v>
      </c>
    </row>
    <row r="11" spans="1:36" x14ac:dyDescent="0.3">
      <c r="A11" s="1">
        <v>177</v>
      </c>
      <c r="B11" t="s">
        <v>44</v>
      </c>
      <c r="C11">
        <v>1077.1186950777351</v>
      </c>
      <c r="D11">
        <v>961.70032285011609</v>
      </c>
      <c r="E11">
        <v>1097.413196938938</v>
      </c>
      <c r="F11">
        <v>3.6173165783217741E-2</v>
      </c>
      <c r="G11">
        <v>151.73317096596159</v>
      </c>
      <c r="H11">
        <v>23</v>
      </c>
      <c r="I11">
        <v>128.73317096596159</v>
      </c>
      <c r="J11" s="2">
        <v>5.5970943898244174</v>
      </c>
      <c r="K11">
        <v>103.117361498157</v>
      </c>
      <c r="L11">
        <v>46</v>
      </c>
      <c r="M11">
        <v>57.117361498156953</v>
      </c>
      <c r="N11" s="2">
        <v>1.241681771699064</v>
      </c>
      <c r="O11">
        <v>-14.578094453118419</v>
      </c>
      <c r="P11">
        <v>55</v>
      </c>
      <c r="Q11">
        <v>-69.578094453118425</v>
      </c>
      <c r="R11" s="2">
        <v>-1.265056262783971</v>
      </c>
      <c r="S11">
        <v>125.08848406159559</v>
      </c>
      <c r="T11">
        <v>135</v>
      </c>
      <c r="U11">
        <v>-9.9115159384043778</v>
      </c>
      <c r="V11" s="2">
        <v>-7.3418636580773175E-2</v>
      </c>
      <c r="W11">
        <v>892.84706092985516</v>
      </c>
      <c r="X11">
        <v>262</v>
      </c>
      <c r="Y11">
        <v>630.84706092985516</v>
      </c>
      <c r="Z11" s="2">
        <v>2.4078132096559361</v>
      </c>
      <c r="AA11">
        <v>10830.41646088738</v>
      </c>
      <c r="AB11">
        <v>4916</v>
      </c>
      <c r="AC11">
        <v>5914.4164608873762</v>
      </c>
      <c r="AD11" s="2">
        <v>1.2030952931015819</v>
      </c>
      <c r="AE11">
        <v>7631.7829254308208</v>
      </c>
      <c r="AF11">
        <v>3528</v>
      </c>
      <c r="AG11">
        <v>4103.7829254308208</v>
      </c>
      <c r="AH11" s="2">
        <v>1.163203777049552</v>
      </c>
      <c r="AI11">
        <v>3008.1092065009261</v>
      </c>
      <c r="AJ11">
        <v>3528</v>
      </c>
    </row>
    <row r="12" spans="1:36" x14ac:dyDescent="0.3">
      <c r="A12" s="1">
        <v>181</v>
      </c>
      <c r="B12" t="s">
        <v>45</v>
      </c>
      <c r="C12">
        <v>99.146891758108509</v>
      </c>
      <c r="D12">
        <v>72.758977547161749</v>
      </c>
      <c r="E12">
        <v>78.770258762940387</v>
      </c>
      <c r="F12">
        <v>8.5527209657290744</v>
      </c>
      <c r="G12">
        <v>0.62682743447322253</v>
      </c>
      <c r="H12">
        <v>35</v>
      </c>
      <c r="I12">
        <v>-34.373172565526779</v>
      </c>
      <c r="J12" s="2">
        <v>-0.9820906447293366</v>
      </c>
      <c r="K12">
        <v>39.022442453854389</v>
      </c>
      <c r="L12">
        <v>48</v>
      </c>
      <c r="M12">
        <v>-8.9775575461456114</v>
      </c>
      <c r="N12" s="2">
        <v>-0.18703244887803361</v>
      </c>
      <c r="O12">
        <v>91.528580324236259</v>
      </c>
      <c r="P12">
        <v>59</v>
      </c>
      <c r="Q12">
        <v>32.528580324236259</v>
      </c>
      <c r="R12" s="2">
        <v>0.55133186990230942</v>
      </c>
      <c r="S12">
        <v>83.057944325783552</v>
      </c>
      <c r="T12">
        <v>85</v>
      </c>
      <c r="U12">
        <v>-1.9420556742164481</v>
      </c>
      <c r="V12" s="2">
        <v>-2.2847713814311148E-2</v>
      </c>
      <c r="W12">
        <v>238.30139532822469</v>
      </c>
      <c r="X12">
        <v>160</v>
      </c>
      <c r="Y12">
        <v>78.301395328224686</v>
      </c>
      <c r="Z12" s="2">
        <v>0.4893837208014043</v>
      </c>
      <c r="AA12">
        <v>541.40894383037585</v>
      </c>
      <c r="AB12">
        <v>291</v>
      </c>
      <c r="AC12">
        <v>250.40894383037579</v>
      </c>
      <c r="AD12" s="2">
        <v>0.86051183446864554</v>
      </c>
      <c r="AE12">
        <v>744.76197991452887</v>
      </c>
      <c r="AF12">
        <v>506</v>
      </c>
      <c r="AG12">
        <v>238.76197991452889</v>
      </c>
      <c r="AH12" s="2">
        <v>0.4718616203844444</v>
      </c>
      <c r="AI12">
        <v>87.331823142709339</v>
      </c>
      <c r="AJ12">
        <v>506</v>
      </c>
    </row>
    <row r="13" spans="1:36" x14ac:dyDescent="0.3">
      <c r="A13" s="1">
        <v>182</v>
      </c>
      <c r="B13" t="s">
        <v>46</v>
      </c>
      <c r="C13">
        <v>33102.64826170131</v>
      </c>
      <c r="D13">
        <v>47141.597872479229</v>
      </c>
      <c r="E13">
        <v>130023.89039403611</v>
      </c>
      <c r="F13">
        <v>34817.850479578723</v>
      </c>
      <c r="G13">
        <v>1319.123485790532</v>
      </c>
      <c r="H13">
        <v>305</v>
      </c>
      <c r="I13">
        <v>1014.123485790532</v>
      </c>
      <c r="J13" s="2">
        <v>3.3249950353787932</v>
      </c>
      <c r="K13">
        <v>734.77655992820451</v>
      </c>
      <c r="L13">
        <v>333</v>
      </c>
      <c r="M13">
        <v>401.77655992820451</v>
      </c>
      <c r="N13" s="2">
        <v>1.2065362160006139</v>
      </c>
      <c r="O13">
        <v>535.52067251194671</v>
      </c>
      <c r="P13">
        <v>270</v>
      </c>
      <c r="Q13">
        <v>265.52067251194671</v>
      </c>
      <c r="R13" s="2">
        <v>0.98340989819239522</v>
      </c>
      <c r="S13">
        <v>472.32601920041128</v>
      </c>
      <c r="T13">
        <v>242</v>
      </c>
      <c r="U13">
        <v>230.32601920041131</v>
      </c>
      <c r="V13" s="2">
        <v>0.95176040991905508</v>
      </c>
      <c r="W13">
        <v>520.39488928037792</v>
      </c>
      <c r="X13">
        <v>267</v>
      </c>
      <c r="Y13">
        <v>253.3948892803779</v>
      </c>
      <c r="Z13" s="2">
        <v>0.94904452913999227</v>
      </c>
      <c r="AA13">
        <v>661.38838684860241</v>
      </c>
      <c r="AB13">
        <v>325</v>
      </c>
      <c r="AC13">
        <v>336.38838684860241</v>
      </c>
      <c r="AD13" s="2">
        <v>1.035041190303392</v>
      </c>
      <c r="AE13">
        <v>204.11033644356189</v>
      </c>
      <c r="AF13">
        <v>475</v>
      </c>
      <c r="AG13">
        <v>-270.88966355643811</v>
      </c>
      <c r="AH13" s="2">
        <v>-0.57029402853986966</v>
      </c>
      <c r="AI13">
        <v>5.6283285787982411</v>
      </c>
      <c r="AJ13">
        <v>475</v>
      </c>
    </row>
    <row r="14" spans="1:36" x14ac:dyDescent="0.3">
      <c r="A14" s="1">
        <v>200</v>
      </c>
      <c r="B14" t="s">
        <v>47</v>
      </c>
      <c r="C14">
        <v>990299.42199984053</v>
      </c>
      <c r="D14">
        <v>291872.40098688297</v>
      </c>
      <c r="E14">
        <v>308963.90146569372</v>
      </c>
      <c r="F14">
        <v>75005.377111661495</v>
      </c>
      <c r="G14">
        <v>2214.9746634179292</v>
      </c>
      <c r="H14">
        <v>6245</v>
      </c>
      <c r="I14">
        <v>-4030.0253365820708</v>
      </c>
      <c r="J14" s="2">
        <v>-0.64532031010121238</v>
      </c>
      <c r="K14">
        <v>414.98676225815581</v>
      </c>
      <c r="L14">
        <v>7500</v>
      </c>
      <c r="M14">
        <v>-7085.013237741844</v>
      </c>
      <c r="N14" s="2">
        <v>-0.94466843169891257</v>
      </c>
      <c r="O14">
        <v>-429.5831773478875</v>
      </c>
      <c r="P14">
        <v>15152</v>
      </c>
      <c r="Q14">
        <v>-15581.583177347889</v>
      </c>
      <c r="R14" s="2">
        <v>-1.0283515824543219</v>
      </c>
      <c r="S14">
        <v>-628.2941234159199</v>
      </c>
      <c r="T14">
        <v>10845</v>
      </c>
      <c r="U14">
        <v>-11473.294123415921</v>
      </c>
      <c r="V14" s="2">
        <v>-1.057933990172053</v>
      </c>
      <c r="W14">
        <v>2933.9255071802791</v>
      </c>
      <c r="X14">
        <v>10680</v>
      </c>
      <c r="Y14">
        <v>-7746.0744928197209</v>
      </c>
      <c r="Z14" s="2">
        <v>-0.72528787385952442</v>
      </c>
      <c r="AA14">
        <v>20639.795709284121</v>
      </c>
      <c r="AB14">
        <v>13272</v>
      </c>
      <c r="AC14">
        <v>7367.795709284117</v>
      </c>
      <c r="AD14" s="2">
        <v>0.55513831444274542</v>
      </c>
      <c r="AE14">
        <v>3127.4484052908228</v>
      </c>
      <c r="AF14">
        <v>19725</v>
      </c>
      <c r="AG14">
        <v>-16597.551594709181</v>
      </c>
      <c r="AH14" s="2">
        <v>-0.84144748262150459</v>
      </c>
      <c r="AI14">
        <v>162.934752201203</v>
      </c>
      <c r="AJ14">
        <v>19725</v>
      </c>
    </row>
    <row r="16" spans="1:36" x14ac:dyDescent="0.3">
      <c r="G16">
        <f>SUM(G3:G9,G11:G13)</f>
        <v>5540.027132004976</v>
      </c>
      <c r="H16">
        <f>SUM(H3:H9,H11:H13)</f>
        <v>2323</v>
      </c>
      <c r="I16">
        <f t="shared" ref="I16:AG16" si="0">SUM(I3:I9,I11:I13)</f>
        <v>3217.0271320049756</v>
      </c>
      <c r="J16">
        <f t="shared" si="0"/>
        <v>18.503749846785286</v>
      </c>
      <c r="K16">
        <f t="shared" si="0"/>
        <v>3117.8815282904388</v>
      </c>
      <c r="L16">
        <f t="shared" si="0"/>
        <v>2560</v>
      </c>
      <c r="M16">
        <f t="shared" si="0"/>
        <v>557.88152829043963</v>
      </c>
      <c r="N16">
        <f t="shared" si="0"/>
        <v>-9.0818457685040821E-2</v>
      </c>
      <c r="O16">
        <f t="shared" si="0"/>
        <v>2876.7012356080777</v>
      </c>
      <c r="P16">
        <f t="shared" si="0"/>
        <v>2326</v>
      </c>
      <c r="Q16">
        <f t="shared" si="0"/>
        <v>550.70123560807701</v>
      </c>
      <c r="R16">
        <f t="shared" si="0"/>
        <v>2.883649111932939</v>
      </c>
      <c r="S16">
        <f t="shared" si="0"/>
        <v>2743.6575351756051</v>
      </c>
      <c r="T16">
        <f t="shared" si="0"/>
        <v>3013</v>
      </c>
      <c r="U16">
        <f t="shared" si="0"/>
        <v>-269.3424648243946</v>
      </c>
      <c r="V16">
        <f t="shared" si="0"/>
        <v>-1.1626046202509399E-2</v>
      </c>
      <c r="W16">
        <f t="shared" si="0"/>
        <v>5654.9648792080443</v>
      </c>
      <c r="X16">
        <f t="shared" si="0"/>
        <v>3585</v>
      </c>
      <c r="Y16">
        <f t="shared" si="0"/>
        <v>2069.9648792080443</v>
      </c>
      <c r="Z16" s="3">
        <f>SUM(Z3:Z9,Z11:Z13)</f>
        <v>5.725284858238644</v>
      </c>
      <c r="AA16">
        <f t="shared" si="0"/>
        <v>18592.045178868651</v>
      </c>
      <c r="AB16">
        <f t="shared" si="0"/>
        <v>9165</v>
      </c>
      <c r="AC16">
        <f t="shared" si="0"/>
        <v>9427.0451788686514</v>
      </c>
      <c r="AD16" s="3">
        <f>SUM(AD3:AD9,AD11:AD13)</f>
        <v>8.5187053835364779</v>
      </c>
      <c r="AE16">
        <f t="shared" si="0"/>
        <v>15498.777481018456</v>
      </c>
      <c r="AF16">
        <f t="shared" si="0"/>
        <v>9057</v>
      </c>
      <c r="AG16">
        <f t="shared" si="0"/>
        <v>6441.7774810184592</v>
      </c>
      <c r="AH16" s="3">
        <f>SUM(AH3:AH9,AH11:AH13)</f>
        <v>5.9662351190036302</v>
      </c>
      <c r="AI16">
        <f>SUM(AI2:AI14)</f>
        <v>12695.930271386585</v>
      </c>
      <c r="AJ16">
        <f>SUM(AJ2:AJ14)</f>
        <v>41960</v>
      </c>
    </row>
    <row r="18" spans="17:27" x14ac:dyDescent="0.3">
      <c r="Q18">
        <v>2010</v>
      </c>
      <c r="R18">
        <v>2011</v>
      </c>
      <c r="S18">
        <v>2012</v>
      </c>
      <c r="T18">
        <v>2013</v>
      </c>
      <c r="U18">
        <v>2014</v>
      </c>
      <c r="V18">
        <v>2015</v>
      </c>
      <c r="W18">
        <v>2016</v>
      </c>
      <c r="X18">
        <v>2017</v>
      </c>
      <c r="Y18">
        <v>2018</v>
      </c>
      <c r="Z18">
        <v>2019</v>
      </c>
      <c r="AA18">
        <v>2020</v>
      </c>
    </row>
    <row r="33" spans="2:33" x14ac:dyDescent="0.3">
      <c r="G33" t="s">
        <v>49</v>
      </c>
      <c r="H33" t="s">
        <v>50</v>
      </c>
      <c r="I33" t="s">
        <v>51</v>
      </c>
      <c r="J33" t="s">
        <v>52</v>
      </c>
      <c r="K33" t="s">
        <v>53</v>
      </c>
      <c r="L33" t="s">
        <v>54</v>
      </c>
      <c r="M33" t="s">
        <v>55</v>
      </c>
    </row>
    <row r="34" spans="2:33" x14ac:dyDescent="0.3">
      <c r="B34">
        <v>2014</v>
      </c>
      <c r="G34">
        <f>(SUM(G3:G9,G11:G13)-SUM(H3:H9,H11:H13))/SUM(H3:H9,H11:H13)</f>
        <v>1.3848588600968472</v>
      </c>
      <c r="H34">
        <f>(ABS(I3)+ABS(I4)+ABS(I5)+ABS(I6)+ABS(I7)+ABS(I8)+ABS(I9)+ABS(I11)+ABS(I12)+ABS(I13))/10</f>
        <v>422.89036292821163</v>
      </c>
      <c r="I34" s="3">
        <f>MEDIAN(J3:J9,J11:J13)</f>
        <v>1.227865243640883</v>
      </c>
      <c r="J34">
        <f>MEDIAN(I3:I9,I11:I13)</f>
        <v>96.905014439464196</v>
      </c>
      <c r="K34">
        <f>_xlfn.STDEV.P(I3:I9,I11:I13)</f>
        <v>603.36634981702787</v>
      </c>
      <c r="L34">
        <f>1.782*K$34/(SQRT(10))</f>
        <v>340.00772573420807</v>
      </c>
      <c r="M34">
        <f>AVERAGE(I3:I9,I11:I13)</f>
        <v>321.70271320049756</v>
      </c>
      <c r="O34" s="3"/>
      <c r="P34" s="3"/>
      <c r="Q34" s="3"/>
      <c r="S34" s="3"/>
      <c r="T34" s="3"/>
      <c r="U34" s="3"/>
      <c r="W34" s="3"/>
      <c r="X34" s="3"/>
      <c r="Y34" s="3"/>
      <c r="AA34" s="3"/>
      <c r="AB34" s="3"/>
      <c r="AC34" s="3"/>
      <c r="AE34" s="3"/>
      <c r="AF34" s="3"/>
      <c r="AG34" s="3"/>
    </row>
    <row r="35" spans="2:33" x14ac:dyDescent="0.3">
      <c r="B35">
        <v>2015</v>
      </c>
      <c r="G35">
        <f>(SUM(K3:K9,K11:K13)-SUM(L3:L9,L11:L13))/SUM(L3:L9,L11:L13)</f>
        <v>0.21792247198845266</v>
      </c>
      <c r="H35">
        <f>(ABS(M3)+ABS(M4)+ABS(M5)+ABS(M6)+ABS(M7)+ABS(M8)+ABS(M9)+ABS(M11)+ABS(M12)+ABS(M13))/10</f>
        <v>311.02107355146546</v>
      </c>
      <c r="I35" s="3">
        <f>MEDIAN(N3:N9,N11:N13)</f>
        <v>-0.28262370917635127</v>
      </c>
      <c r="J35">
        <f>MEDIAN(M3:M9,M11:M13)</f>
        <v>-6.8983198094120048</v>
      </c>
      <c r="K35">
        <f>_xlfn.STDEV.P(M3:M9,M11:M13)</f>
        <v>446.33124930872606</v>
      </c>
      <c r="L35">
        <f>1.782*K$35/(SQRT(10))</f>
        <v>251.51563896062177</v>
      </c>
      <c r="M35">
        <f>AVERAGE(M3:M9,M11:M13)</f>
        <v>55.788152829043966</v>
      </c>
    </row>
    <row r="36" spans="2:33" x14ac:dyDescent="0.3">
      <c r="B36">
        <v>2016</v>
      </c>
      <c r="G36">
        <f>(SUM(O3:O9,O11:O13)-SUM(P3:P9,P11:P13))/SUM(P3:P9,P11:P13)</f>
        <v>0.23675891470682617</v>
      </c>
      <c r="H36">
        <f>(ABS(Q3)+ABS(Q4)+ABS(Q5)+ABS(Q6)+ABS(Q7)+ABS(Q8)+ABS(Q9)+ABS(Q11)+ABS(Q12)+ABS(Q13))/10</f>
        <v>157.99071492530135</v>
      </c>
      <c r="I36" s="3">
        <f>MEDIAN(R3:R9,R11:R13)</f>
        <v>0.19263849629503335</v>
      </c>
      <c r="J36">
        <f>MEDIAN(Q3:Q9,Q11:Q13)</f>
        <v>7.3491822914001634</v>
      </c>
      <c r="K36">
        <f>_xlfn.STDEV.P(Q3:Q9,Q11:Q13)</f>
        <v>216.90239790460646</v>
      </c>
      <c r="L36">
        <f>1.782*K$36/(SQRT(10))</f>
        <v>122.2283792263289</v>
      </c>
      <c r="M36">
        <f>AVERAGE(Q3:Q9,Q11:Q13)</f>
        <v>55.070123560807701</v>
      </c>
    </row>
    <row r="37" spans="2:33" x14ac:dyDescent="0.3">
      <c r="B37">
        <v>2017</v>
      </c>
      <c r="G37">
        <f>(SUM(S3:S9,S11:S13)-SUM(T3:T9,T11:T13))/SUM(T3:T9,T11:T13)</f>
        <v>-8.9393449991501811E-2</v>
      </c>
      <c r="H37">
        <f>(ABS(U3)+ABS(U4)+ABS(U5)+ABS(U6)+ABS(U7)+ABS(U8)+ABS(U9)+ABS(U11)+ABS(U12)+ABS(U13))/10</f>
        <v>98.19643027077953</v>
      </c>
      <c r="I37" s="3">
        <f>MEDIAN(V3:V9,V11:V13)</f>
        <v>-4.8133175197542163E-2</v>
      </c>
      <c r="J37">
        <f>MEDIAN(U3:U9,U11:U13)</f>
        <v>-5.9267858063104129</v>
      </c>
      <c r="K37">
        <f>_xlfn.STDEV.P(U3:U9,U11:U13)</f>
        <v>143.5330811465482</v>
      </c>
      <c r="L37">
        <f>1.782*K$37/(SQRT(10))</f>
        <v>80.883457460066865</v>
      </c>
      <c r="M37">
        <f>AVERAGE(U3:U9,U11:U13)</f>
        <v>-26.934246482439459</v>
      </c>
    </row>
    <row r="38" spans="2:33" x14ac:dyDescent="0.3">
      <c r="B38">
        <v>2018</v>
      </c>
      <c r="G38">
        <f>(SUM(W3:W9,W11:W13)-SUM(X3:X9,X11:X13))/SUM(X3:X9,X11:X13)</f>
        <v>0.57739606114589803</v>
      </c>
      <c r="H38">
        <f>(ABS(Y3)+ABS(Y4)+ABS(Y5)+ABS(Y6)+ABS(Y7)+ABS(Y8)+ABS(Y9)+ABS(Y11)+ABS(Y12)+ABS(Y13))/10</f>
        <v>308.03321396807166</v>
      </c>
      <c r="I38" s="3">
        <f>MEDIAN(Z3:Z9,Z11:Z13)</f>
        <v>0.66822804978391115</v>
      </c>
      <c r="J38">
        <f>MEDIAN(Y3:Y9,Y11:Y13)</f>
        <v>187.44911927760393</v>
      </c>
      <c r="K38">
        <f>_xlfn.STDEV.P(Y3:Y9,Y11:Y13)</f>
        <v>316.6803130449365</v>
      </c>
      <c r="L38">
        <f>1.782*K$38/(SQRT(10))</f>
        <v>178.45501834144085</v>
      </c>
      <c r="M38">
        <f>AVERAGE(Y3:Y9,Y11:Y13)</f>
        <v>206.99648792080444</v>
      </c>
    </row>
    <row r="39" spans="2:33" x14ac:dyDescent="0.3">
      <c r="B39">
        <v>2019</v>
      </c>
      <c r="G39">
        <f>(SUM(AA3:AA9,AA11:AA13)-SUM(AB3:AB9,AB11:AB13))/SUM(AB3:AB9,AB11:AB13)</f>
        <v>1.028591945321184</v>
      </c>
      <c r="H39">
        <f>(ABS(AC3)+ABS(AC4)+ABS(AC5)+ABS(AC6)+ABS(AC7)+ABS(AC8)+ABS(AC9)+ABS(AC11)+ABS(AC12)+ABS(AC13))/10</f>
        <v>1064.5444253279925</v>
      </c>
      <c r="I39" s="3">
        <f>MEDIAN(AD3:AD9,AD11:AD13)</f>
        <v>0.95300273980890315</v>
      </c>
      <c r="J39">
        <f>MEDIAN(AC3:AC9,AC11:AC13)</f>
        <v>499.23710300013158</v>
      </c>
      <c r="K39">
        <f>_xlfn.STDEV.P(AC3:AC9,AC11:AC13)</f>
        <v>1729.1514461121528</v>
      </c>
      <c r="L39">
        <f>1.782*K$39/(SQRT(10))</f>
        <v>974.4077554555364</v>
      </c>
      <c r="M39">
        <f>AVERAGE(AC3:AC9,AC11:AC13)</f>
        <v>942.70451788686512</v>
      </c>
    </row>
    <row r="40" spans="2:33" x14ac:dyDescent="0.3">
      <c r="B40">
        <v>2020</v>
      </c>
      <c r="G40">
        <f>(SUM(AE3:AE9,AE11:AE13)-SUM(AF3:AF9,AF11:AF13))/SUM(AF3:AF9,AF11:AF13)</f>
        <v>0.71124847974146588</v>
      </c>
      <c r="H40">
        <f>(ABS(AG3)+ABS(AG4)+ABS(AG5)+ABS(AG6)+ABS(AG7)+ABS(AG8)+ABS(AG9)+ABS(AG11)+ABS(AG12)+ABS(AG13))/10</f>
        <v>927.84750440464302</v>
      </c>
      <c r="I40" s="3">
        <f>MEDIAN(AH3:AH9,AH11:AH13)</f>
        <v>0.43688214633529765</v>
      </c>
      <c r="J40">
        <f>MEDIAN(AG3:AG9,AG11:AG13)</f>
        <v>177.94582707205464</v>
      </c>
      <c r="K40">
        <f>_xlfn.STDEV.P(AG3:AG9,AG11:AG13)</f>
        <v>1392.87786766933</v>
      </c>
      <c r="L40">
        <f>1.782*K$40/(SQRT(10))</f>
        <v>784.91158175357168</v>
      </c>
      <c r="M40">
        <f>AVERAGE(AG3:AG9,AG11:AG13)</f>
        <v>644.17774810184596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AlbinAbrink</cp:lastModifiedBy>
  <dcterms:created xsi:type="dcterms:W3CDTF">2022-09-15T13:06:43Z</dcterms:created>
  <dcterms:modified xsi:type="dcterms:W3CDTF">2022-09-21T08:05:36Z</dcterms:modified>
</cp:coreProperties>
</file>