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r\PycharmProjects\NJORD_2022_Albin\"/>
    </mc:Choice>
  </mc:AlternateContent>
  <xr:revisionPtr revIDLastSave="0" documentId="8_{E70EFA6C-6F57-4B73-8453-AA6519B6D416}" xr6:coauthVersionLast="47" xr6:coauthVersionMax="47" xr10:uidLastSave="{00000000-0000-0000-0000-000000000000}"/>
  <bookViews>
    <workbookView xWindow="2652" yWindow="2652" windowWidth="17280" windowHeight="8964" xr2:uid="{00000000-000D-0000-FFFF-FFFF00000000}"/>
  </bookViews>
  <sheets>
    <sheet name="Sheet1" sheetId="1" r:id="rId1"/>
  </sheets>
  <externalReferences>
    <externalReference r:id="rId2"/>
  </externalReferenc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1" l="1"/>
  <c r="H39" i="1"/>
  <c r="H38" i="1"/>
  <c r="H37" i="1"/>
  <c r="H36" i="1"/>
  <c r="H35" i="1"/>
  <c r="H34" i="1"/>
  <c r="L34" i="1"/>
  <c r="M40" i="1"/>
  <c r="K40" i="1"/>
  <c r="L40" i="1" s="1"/>
  <c r="J40" i="1"/>
  <c r="I40" i="1"/>
  <c r="G40" i="1"/>
  <c r="M39" i="1"/>
  <c r="K39" i="1"/>
  <c r="L39" i="1" s="1"/>
  <c r="J39" i="1"/>
  <c r="I39" i="1"/>
  <c r="G39" i="1"/>
  <c r="M38" i="1"/>
  <c r="K38" i="1"/>
  <c r="L38" i="1" s="1"/>
  <c r="J38" i="1"/>
  <c r="I38" i="1"/>
  <c r="G38" i="1"/>
  <c r="M37" i="1"/>
  <c r="K37" i="1"/>
  <c r="L37" i="1" s="1"/>
  <c r="J37" i="1"/>
  <c r="I37" i="1"/>
  <c r="G37" i="1"/>
  <c r="M36" i="1"/>
  <c r="K36" i="1"/>
  <c r="L36" i="1" s="1"/>
  <c r="J36" i="1"/>
  <c r="I36" i="1"/>
  <c r="G36" i="1"/>
  <c r="M35" i="1"/>
  <c r="L35" i="1"/>
  <c r="K35" i="1"/>
  <c r="J35" i="1"/>
  <c r="I35" i="1"/>
  <c r="G35" i="1"/>
  <c r="M34" i="1"/>
  <c r="K34" i="1"/>
  <c r="J34" i="1"/>
  <c r="I34" i="1"/>
  <c r="G34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</calcChain>
</file>

<file path=xl/sharedStrings.xml><?xml version="1.0" encoding="utf-8"?>
<sst xmlns="http://schemas.openxmlformats.org/spreadsheetml/2006/main" count="56" uniqueCount="56">
  <si>
    <t>country</t>
  </si>
  <si>
    <t>NJORD 2010</t>
  </si>
  <si>
    <t>NJORD 2011</t>
  </si>
  <si>
    <t>NJORD 2012</t>
  </si>
  <si>
    <t>NJORD 2013</t>
  </si>
  <si>
    <t>NJORD 2014</t>
  </si>
  <si>
    <t>PVPS 2014</t>
  </si>
  <si>
    <t>NJORD 2015</t>
  </si>
  <si>
    <t>PVPS 2015</t>
  </si>
  <si>
    <t>NJORD 2016</t>
  </si>
  <si>
    <t>PVPS 2016</t>
  </si>
  <si>
    <t>NJORD 2017</t>
  </si>
  <si>
    <t>PVPS 2017</t>
  </si>
  <si>
    <t>NJORD 2018</t>
  </si>
  <si>
    <t>PVPS 2018</t>
  </si>
  <si>
    <t>NJORD 2019</t>
  </si>
  <si>
    <t>PVPS 2019</t>
  </si>
  <si>
    <t>NJORD 2020</t>
  </si>
  <si>
    <t>PVPS 2020</t>
  </si>
  <si>
    <t>NJORD 2021</t>
  </si>
  <si>
    <t>PVPS 2021</t>
  </si>
  <si>
    <t>DIFF 2014</t>
  </si>
  <si>
    <t>Percent Diff 2014</t>
  </si>
  <si>
    <t>DIFF 2015</t>
  </si>
  <si>
    <t>Percent Diff 2015</t>
  </si>
  <si>
    <t>DIFF 2016</t>
  </si>
  <si>
    <t>Percent Diff 2016</t>
  </si>
  <si>
    <t>DIFF 2017</t>
  </si>
  <si>
    <t>Percent Diff 2017</t>
  </si>
  <si>
    <t>DIFF 2018</t>
  </si>
  <si>
    <t>Percent Diff 2018</t>
  </si>
  <si>
    <t>DIFF 2019</t>
  </si>
  <si>
    <t>Percent Diff 2019</t>
  </si>
  <si>
    <t>DIFF 2020</t>
  </si>
  <si>
    <t>Percent Diff 2020</t>
  </si>
  <si>
    <t>Australia</t>
  </si>
  <si>
    <t>Belgium</t>
  </si>
  <si>
    <t>Chile</t>
  </si>
  <si>
    <t>Denmark</t>
  </si>
  <si>
    <t>Finland</t>
  </si>
  <si>
    <t>France</t>
  </si>
  <si>
    <t>Israel</t>
  </si>
  <si>
    <t>Italy</t>
  </si>
  <si>
    <t>Japan</t>
  </si>
  <si>
    <t>Spain</t>
  </si>
  <si>
    <t>Sweden</t>
  </si>
  <si>
    <t>Switzerland</t>
  </si>
  <si>
    <t>United States of America</t>
  </si>
  <si>
    <t>inf</t>
  </si>
  <si>
    <t>Total deviation</t>
  </si>
  <si>
    <t>Absolute country average</t>
  </si>
  <si>
    <t>Median [%]</t>
  </si>
  <si>
    <t>Median [MW]</t>
  </si>
  <si>
    <t>Absolute deviation</t>
  </si>
  <si>
    <t>Absolute deviation T-dist</t>
  </si>
  <si>
    <t>Average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</si>
</sst>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Installed capacity</a:t>
            </a:r>
            <a:r>
              <a:rPr lang="it-IT" baseline="0"/>
              <a:t> per year 2014-2020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NJORD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[1]Sheet1!$U$18:$AA$18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([1]Sheet1!$G$16,[1]Sheet1!$K$16,[1]Sheet1!$O$16,[1]Sheet1!$S$16,[1]Sheet1!$W$16,[1]Sheet1!$AA$16,[1]Sheet1!$AE$16)</c:f>
              <c:numCache>
                <c:formatCode>General</c:formatCode>
                <c:ptCount val="7"/>
                <c:pt idx="0">
                  <c:v>5540.027132004976</c:v>
                </c:pt>
                <c:pt idx="1">
                  <c:v>3117.8815282904388</c:v>
                </c:pt>
                <c:pt idx="2">
                  <c:v>2876.7012356080777</c:v>
                </c:pt>
                <c:pt idx="3">
                  <c:v>2743.6575351756051</c:v>
                </c:pt>
                <c:pt idx="4">
                  <c:v>5654.9648792080443</c:v>
                </c:pt>
                <c:pt idx="5">
                  <c:v>18592.045178868651</c:v>
                </c:pt>
                <c:pt idx="6">
                  <c:v>15498.777481018456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6-4995-A07E-B518D4A98EE8}"/>
            </c:ext>
          </c:extLst>
        </c:ser>
        <c:ser>
          <c:idx val="1"/>
          <c:order val="1"/>
          <c:tx>
            <c:v>PVPS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[1]Sheet1!$U$18:$AA$18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([1]Sheet1!$H$16,[1]Sheet1!$L$16,[1]Sheet1!$P$16,[1]Sheet1!$T$16,[1]Sheet1!$X$16,[1]Sheet1!$AB$16,[1]Sheet1!$AF$16)</c:f>
              <c:numCache>
                <c:formatCode>General</c:formatCode>
                <c:ptCount val="7"/>
                <c:pt idx="0">
                  <c:v>2323</c:v>
                </c:pt>
                <c:pt idx="1">
                  <c:v>2560</c:v>
                </c:pt>
                <c:pt idx="2">
                  <c:v>2326</c:v>
                </c:pt>
                <c:pt idx="3">
                  <c:v>3013</c:v>
                </c:pt>
                <c:pt idx="4">
                  <c:v>3585</c:v>
                </c:pt>
                <c:pt idx="5">
                  <c:v>9165</c:v>
                </c:pt>
                <c:pt idx="6">
                  <c:v>9057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96-4995-A07E-B518D4A98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587936"/>
        <c:axId val="771587104"/>
      </c:lineChart>
      <c:catAx>
        <c:axId val="77158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71587104"/>
        <c:crosses val="autoZero"/>
        <c:auto val="1"/>
        <c:lblAlgn val="ctr"/>
        <c:lblOffset val="100"/>
        <c:noMultiLvlLbl val="0"/>
      </c:catAx>
      <c:valAx>
        <c:axId val="7715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715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16</xdr:row>
      <xdr:rowOff>121920</xdr:rowOff>
    </xdr:from>
    <xdr:to>
      <xdr:col>14</xdr:col>
      <xdr:colOff>480060</xdr:colOff>
      <xdr:row>31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FA2CDF-8553-4760-AF78-DCAAF60EF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ference_countries_Weight_10codes_shareadd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6">
          <cell r="G16">
            <v>5540.027132004976</v>
          </cell>
          <cell r="H16">
            <v>2323</v>
          </cell>
          <cell r="K16">
            <v>3117.8815282904388</v>
          </cell>
          <cell r="L16">
            <v>2560</v>
          </cell>
          <cell r="O16">
            <v>2876.7012356080777</v>
          </cell>
          <cell r="P16">
            <v>2326</v>
          </cell>
          <cell r="S16">
            <v>2743.6575351756051</v>
          </cell>
          <cell r="T16">
            <v>3013</v>
          </cell>
          <cell r="W16">
            <v>5654.9648792080443</v>
          </cell>
          <cell r="X16">
            <v>3585</v>
          </cell>
          <cell r="AA16">
            <v>18592.045178868651</v>
          </cell>
          <cell r="AB16">
            <v>9165</v>
          </cell>
          <cell r="AE16">
            <v>15498.777481018456</v>
          </cell>
          <cell r="AF16">
            <v>9057</v>
          </cell>
        </row>
        <row r="18">
          <cell r="U18">
            <v>2014</v>
          </cell>
          <cell r="V18">
            <v>2015</v>
          </cell>
          <cell r="W18">
            <v>2016</v>
          </cell>
          <cell r="X18">
            <v>2017</v>
          </cell>
          <cell r="Y18">
            <v>2018</v>
          </cell>
          <cell r="Z18">
            <v>2019</v>
          </cell>
          <cell r="AA18">
            <v>2020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"/>
  <sheetViews>
    <sheetView tabSelected="1" workbookViewId="0">
      <selection activeCell="G16" sqref="G16:AH16"/>
    </sheetView>
  </sheetViews>
  <sheetFormatPr defaultRowHeight="14.4" x14ac:dyDescent="0.3"/>
  <cols>
    <col min="3" max="6" width="0" hidden="1" customWidth="1"/>
  </cols>
  <sheetData>
    <row r="1" spans="1:3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21</v>
      </c>
      <c r="J1" s="1" t="s">
        <v>22</v>
      </c>
      <c r="K1" s="1" t="s">
        <v>7</v>
      </c>
      <c r="L1" s="1" t="s">
        <v>8</v>
      </c>
      <c r="M1" s="1" t="s">
        <v>23</v>
      </c>
      <c r="N1" s="1" t="s">
        <v>24</v>
      </c>
      <c r="O1" s="1" t="s">
        <v>9</v>
      </c>
      <c r="P1" s="1" t="s">
        <v>10</v>
      </c>
      <c r="Q1" s="1" t="s">
        <v>25</v>
      </c>
      <c r="R1" s="1" t="s">
        <v>26</v>
      </c>
      <c r="S1" s="1" t="s">
        <v>11</v>
      </c>
      <c r="T1" s="1" t="s">
        <v>12</v>
      </c>
      <c r="U1" s="1" t="s">
        <v>27</v>
      </c>
      <c r="V1" s="1" t="s">
        <v>28</v>
      </c>
      <c r="W1" s="1" t="s">
        <v>13</v>
      </c>
      <c r="X1" s="1" t="s">
        <v>14</v>
      </c>
      <c r="Y1" s="1" t="s">
        <v>29</v>
      </c>
      <c r="Z1" s="1" t="s">
        <v>30</v>
      </c>
      <c r="AA1" s="1" t="s">
        <v>15</v>
      </c>
      <c r="AB1" s="1" t="s">
        <v>16</v>
      </c>
      <c r="AC1" s="1" t="s">
        <v>31</v>
      </c>
      <c r="AD1" s="1" t="s">
        <v>32</v>
      </c>
      <c r="AE1" s="1" t="s">
        <v>17</v>
      </c>
      <c r="AF1" s="1" t="s">
        <v>18</v>
      </c>
      <c r="AG1" s="1" t="s">
        <v>33</v>
      </c>
      <c r="AH1" s="1" t="s">
        <v>34</v>
      </c>
      <c r="AI1" s="1" t="s">
        <v>19</v>
      </c>
      <c r="AJ1" s="1" t="s">
        <v>20</v>
      </c>
    </row>
    <row r="2" spans="1:36" x14ac:dyDescent="0.3">
      <c r="A2" s="1">
        <v>11</v>
      </c>
      <c r="B2" t="s">
        <v>35</v>
      </c>
      <c r="C2">
        <v>0.73776312949087042</v>
      </c>
      <c r="D2">
        <v>1.491281124497992</v>
      </c>
      <c r="E2">
        <v>1.732239035087719</v>
      </c>
      <c r="F2">
        <v>0.99998666666666669</v>
      </c>
      <c r="G2">
        <v>637.38819586673867</v>
      </c>
      <c r="H2">
        <v>848</v>
      </c>
      <c r="I2">
        <v>-210.6118041332613</v>
      </c>
      <c r="J2">
        <v>-0.2483629765722421</v>
      </c>
      <c r="K2">
        <v>179.36675048218169</v>
      </c>
      <c r="L2">
        <v>926</v>
      </c>
      <c r="M2">
        <v>-746.63324951781829</v>
      </c>
      <c r="N2">
        <v>-0.80629940552680157</v>
      </c>
      <c r="O2">
        <v>3.6240069705765632</v>
      </c>
      <c r="P2">
        <v>851</v>
      </c>
      <c r="Q2">
        <v>-847.3759930294234</v>
      </c>
      <c r="R2">
        <v>-0.99574147242000399</v>
      </c>
      <c r="S2">
        <v>5</v>
      </c>
      <c r="T2">
        <v>1270</v>
      </c>
      <c r="U2">
        <v>-1265</v>
      </c>
      <c r="V2">
        <v>-0.99606299212598426</v>
      </c>
      <c r="W2">
        <v>1.25</v>
      </c>
      <c r="X2">
        <v>4408</v>
      </c>
      <c r="Y2">
        <v>-4406.75</v>
      </c>
      <c r="Z2">
        <v>-0.99971642468239563</v>
      </c>
      <c r="AA2">
        <v>6.5625000000000009</v>
      </c>
      <c r="AB2">
        <v>4734</v>
      </c>
      <c r="AC2">
        <v>-4727.4375</v>
      </c>
      <c r="AD2">
        <v>-0.99861375158428389</v>
      </c>
      <c r="AE2">
        <v>8.75</v>
      </c>
      <c r="AF2">
        <v>4503</v>
      </c>
      <c r="AG2">
        <v>-4494.25</v>
      </c>
      <c r="AH2">
        <v>-0.99805685098823005</v>
      </c>
      <c r="AI2">
        <v>2.1875</v>
      </c>
      <c r="AJ2">
        <v>4503</v>
      </c>
    </row>
    <row r="3" spans="1:36" x14ac:dyDescent="0.3">
      <c r="A3" s="1">
        <v>19</v>
      </c>
      <c r="B3" t="s">
        <v>36</v>
      </c>
      <c r="C3">
        <v>-2.5422222222222221E-2</v>
      </c>
      <c r="D3">
        <v>-5.3744444444444442E-2</v>
      </c>
      <c r="E3">
        <v>-4.1342105263157902E-2</v>
      </c>
      <c r="F3">
        <v>0</v>
      </c>
      <c r="G3">
        <v>218.18439991680179</v>
      </c>
      <c r="H3">
        <v>124</v>
      </c>
      <c r="I3">
        <v>94.184399916801823</v>
      </c>
      <c r="J3">
        <v>0.75955161223227274</v>
      </c>
      <c r="K3">
        <v>39.925166344787002</v>
      </c>
      <c r="L3">
        <v>144</v>
      </c>
      <c r="M3">
        <v>-104.074833655213</v>
      </c>
      <c r="N3">
        <v>-0.72274190038342356</v>
      </c>
      <c r="O3">
        <v>2.5</v>
      </c>
      <c r="P3">
        <v>210</v>
      </c>
      <c r="Q3">
        <v>-207.5</v>
      </c>
      <c r="R3">
        <v>-0.98809523809523814</v>
      </c>
      <c r="S3">
        <v>4.75</v>
      </c>
      <c r="T3">
        <v>362</v>
      </c>
      <c r="U3">
        <v>-357.25</v>
      </c>
      <c r="V3">
        <v>-0.98687845303867405</v>
      </c>
      <c r="W3">
        <v>5.125</v>
      </c>
      <c r="X3">
        <v>457</v>
      </c>
      <c r="Y3">
        <v>-451.875</v>
      </c>
      <c r="Z3">
        <v>-0.98878555798687084</v>
      </c>
      <c r="AA3">
        <v>3.3125</v>
      </c>
      <c r="AB3">
        <v>818</v>
      </c>
      <c r="AC3">
        <v>-814.6875</v>
      </c>
      <c r="AD3">
        <v>-0.99595048899755501</v>
      </c>
      <c r="AE3">
        <v>0.68750000000000011</v>
      </c>
      <c r="AF3">
        <v>1048</v>
      </c>
      <c r="AG3">
        <v>-1047.3125</v>
      </c>
      <c r="AH3">
        <v>-0.99934398854961837</v>
      </c>
      <c r="AI3">
        <v>0</v>
      </c>
      <c r="AJ3">
        <v>1048</v>
      </c>
    </row>
    <row r="4" spans="1:36" x14ac:dyDescent="0.3">
      <c r="A4" s="1">
        <v>40</v>
      </c>
      <c r="B4" t="s">
        <v>37</v>
      </c>
      <c r="C4">
        <v>5516.8740142973966</v>
      </c>
      <c r="D4">
        <v>11190.98394878213</v>
      </c>
      <c r="E4">
        <v>8089.4593961782984</v>
      </c>
      <c r="F4">
        <v>2265.0656223172768</v>
      </c>
      <c r="G4">
        <v>1121.565853177234</v>
      </c>
      <c r="H4">
        <v>209</v>
      </c>
      <c r="I4">
        <v>912.56585317723375</v>
      </c>
      <c r="J4">
        <v>4.3663437951063813</v>
      </c>
      <c r="K4">
        <v>684.38869133313051</v>
      </c>
      <c r="L4">
        <v>355</v>
      </c>
      <c r="M4">
        <v>329.38869133313051</v>
      </c>
      <c r="N4">
        <v>0.92785546854402956</v>
      </c>
      <c r="O4">
        <v>403.09684314229048</v>
      </c>
      <c r="P4">
        <v>549</v>
      </c>
      <c r="Q4">
        <v>-145.90315685770949</v>
      </c>
      <c r="R4">
        <v>-0.26576167005047269</v>
      </c>
      <c r="S4">
        <v>49.937383886290078</v>
      </c>
      <c r="T4">
        <v>712</v>
      </c>
      <c r="U4">
        <v>-662.06261611370996</v>
      </c>
      <c r="V4">
        <v>-0.92986322487880613</v>
      </c>
      <c r="W4">
        <v>359.39557361914262</v>
      </c>
      <c r="X4">
        <v>569</v>
      </c>
      <c r="Y4">
        <v>-209.6044263808574</v>
      </c>
      <c r="Z4">
        <v>-0.36837333283103241</v>
      </c>
      <c r="AA4">
        <v>265.24280399000929</v>
      </c>
      <c r="AB4">
        <v>288</v>
      </c>
      <c r="AC4">
        <v>-22.757196009990651</v>
      </c>
      <c r="AD4">
        <v>-7.9018041701356428E-2</v>
      </c>
      <c r="AE4">
        <v>89.501695128900906</v>
      </c>
      <c r="AF4">
        <v>790</v>
      </c>
      <c r="AG4">
        <v>-700.49830487109909</v>
      </c>
      <c r="AH4">
        <v>-0.88670671502670773</v>
      </c>
      <c r="AI4">
        <v>9.6275012106875586</v>
      </c>
      <c r="AJ4">
        <v>790</v>
      </c>
    </row>
    <row r="5" spans="1:36" x14ac:dyDescent="0.3">
      <c r="A5" s="1">
        <v>53</v>
      </c>
      <c r="B5" t="s">
        <v>38</v>
      </c>
      <c r="C5">
        <v>0.37499999999999989</v>
      </c>
      <c r="D5">
        <v>2.375</v>
      </c>
      <c r="E5">
        <v>2.625</v>
      </c>
      <c r="F5">
        <v>2.96875</v>
      </c>
      <c r="G5">
        <v>29.852634938037941</v>
      </c>
      <c r="H5">
        <v>53</v>
      </c>
      <c r="I5">
        <v>-23.147365061962059</v>
      </c>
      <c r="J5">
        <v>-0.43674273701815203</v>
      </c>
      <c r="K5">
        <v>17.434542181574319</v>
      </c>
      <c r="L5">
        <v>228</v>
      </c>
      <c r="M5">
        <v>-210.5654578184257</v>
      </c>
      <c r="N5">
        <v>-0.92353270972993717</v>
      </c>
      <c r="O5">
        <v>0.125</v>
      </c>
      <c r="P5">
        <v>82</v>
      </c>
      <c r="Q5">
        <v>-81.875</v>
      </c>
      <c r="R5">
        <v>-0.99847560975609762</v>
      </c>
      <c r="S5">
        <v>0</v>
      </c>
      <c r="T5">
        <v>76</v>
      </c>
      <c r="U5">
        <v>-76</v>
      </c>
      <c r="V5">
        <v>-1</v>
      </c>
      <c r="W5">
        <v>0</v>
      </c>
      <c r="X5">
        <v>115</v>
      </c>
      <c r="Y5">
        <v>-115</v>
      </c>
      <c r="Z5">
        <v>-1</v>
      </c>
      <c r="AA5">
        <v>0</v>
      </c>
      <c r="AB5">
        <v>109</v>
      </c>
      <c r="AC5">
        <v>-109</v>
      </c>
      <c r="AD5">
        <v>-1</v>
      </c>
      <c r="AE5">
        <v>0</v>
      </c>
      <c r="AF5">
        <v>263</v>
      </c>
      <c r="AG5">
        <v>-263</v>
      </c>
      <c r="AH5">
        <v>-1</v>
      </c>
      <c r="AI5">
        <v>0</v>
      </c>
      <c r="AJ5">
        <v>263</v>
      </c>
    </row>
    <row r="6" spans="1:36" x14ac:dyDescent="0.3">
      <c r="A6" s="1">
        <v>66</v>
      </c>
      <c r="B6" t="s">
        <v>39</v>
      </c>
      <c r="C6">
        <v>-5.9999999999999995E-4</v>
      </c>
      <c r="D6">
        <v>-5.1807228915662644E-4</v>
      </c>
      <c r="E6">
        <v>-1.3623969562460371E-3</v>
      </c>
      <c r="F6">
        <v>0</v>
      </c>
      <c r="G6">
        <v>3.714530612051024</v>
      </c>
      <c r="H6">
        <v>0</v>
      </c>
      <c r="I6">
        <v>3.714530612051024</v>
      </c>
      <c r="J6" t="s">
        <v>48</v>
      </c>
      <c r="K6">
        <v>-0.46850711897819042</v>
      </c>
      <c r="L6">
        <v>11</v>
      </c>
      <c r="M6">
        <v>-11.46850711897819</v>
      </c>
      <c r="N6">
        <v>-1.0425915562707451</v>
      </c>
      <c r="O6">
        <v>0.1207242404364639</v>
      </c>
      <c r="P6">
        <v>17</v>
      </c>
      <c r="Q6">
        <v>-16.879275759563541</v>
      </c>
      <c r="R6">
        <v>-0.9928985740919728</v>
      </c>
      <c r="S6">
        <v>1.34375</v>
      </c>
      <c r="T6">
        <v>43</v>
      </c>
      <c r="U6">
        <v>-41.65625</v>
      </c>
      <c r="V6">
        <v>-0.96875</v>
      </c>
      <c r="W6">
        <v>1.6562499999999989</v>
      </c>
      <c r="X6">
        <v>54</v>
      </c>
      <c r="Y6">
        <v>-52.34375</v>
      </c>
      <c r="Z6">
        <v>-0.96932870370370372</v>
      </c>
      <c r="AA6">
        <v>1.6093749999999989</v>
      </c>
      <c r="AB6">
        <v>80</v>
      </c>
      <c r="AC6">
        <v>-78.390625</v>
      </c>
      <c r="AD6">
        <v>-0.97988281249999998</v>
      </c>
      <c r="AE6">
        <v>0.39062499999999989</v>
      </c>
      <c r="AF6">
        <v>99</v>
      </c>
      <c r="AG6">
        <v>-98.609375</v>
      </c>
      <c r="AH6">
        <v>-0.99605429292929293</v>
      </c>
      <c r="AI6">
        <v>0</v>
      </c>
      <c r="AJ6">
        <v>99</v>
      </c>
    </row>
    <row r="7" spans="1:36" x14ac:dyDescent="0.3">
      <c r="A7" s="1">
        <v>67</v>
      </c>
      <c r="B7" t="s">
        <v>40</v>
      </c>
      <c r="C7">
        <v>0</v>
      </c>
      <c r="D7">
        <v>0</v>
      </c>
      <c r="E7">
        <v>0</v>
      </c>
      <c r="F7">
        <v>0</v>
      </c>
      <c r="G7">
        <v>751.07685614152308</v>
      </c>
      <c r="H7">
        <v>954</v>
      </c>
      <c r="I7">
        <v>-202.92314385847689</v>
      </c>
      <c r="J7">
        <v>-0.2127076979648605</v>
      </c>
      <c r="K7">
        <v>222.354723760497</v>
      </c>
      <c r="L7">
        <v>904</v>
      </c>
      <c r="M7">
        <v>-681.645276239503</v>
      </c>
      <c r="N7">
        <v>-0.75403238522068916</v>
      </c>
      <c r="O7">
        <v>31.249999999999989</v>
      </c>
      <c r="P7">
        <v>596</v>
      </c>
      <c r="Q7">
        <v>-564.75</v>
      </c>
      <c r="R7">
        <v>-0.94756711409395977</v>
      </c>
      <c r="S7">
        <v>17.5</v>
      </c>
      <c r="T7">
        <v>898</v>
      </c>
      <c r="U7">
        <v>-880.5</v>
      </c>
      <c r="V7">
        <v>-0.98051224944320714</v>
      </c>
      <c r="W7">
        <v>88.125</v>
      </c>
      <c r="X7">
        <v>869</v>
      </c>
      <c r="Y7">
        <v>-780.875</v>
      </c>
      <c r="Z7">
        <v>-0.89859033371691599</v>
      </c>
      <c r="AA7">
        <v>84.375</v>
      </c>
      <c r="AB7">
        <v>979</v>
      </c>
      <c r="AC7">
        <v>-894.625</v>
      </c>
      <c r="AD7">
        <v>-0.91381511746680288</v>
      </c>
      <c r="AE7">
        <v>18.75</v>
      </c>
      <c r="AF7">
        <v>973</v>
      </c>
      <c r="AG7">
        <v>-954.25</v>
      </c>
      <c r="AH7">
        <v>-0.98072970195272358</v>
      </c>
      <c r="AI7">
        <v>0</v>
      </c>
      <c r="AJ7">
        <v>973</v>
      </c>
    </row>
    <row r="8" spans="1:36" x14ac:dyDescent="0.3">
      <c r="A8" s="1">
        <v>92</v>
      </c>
      <c r="B8" t="s">
        <v>41</v>
      </c>
      <c r="C8">
        <v>-4.3365979447618068</v>
      </c>
      <c r="D8">
        <v>-2.638081454034892E-4</v>
      </c>
      <c r="E8">
        <v>-1.204819277108434E-5</v>
      </c>
      <c r="F8">
        <v>-9.3658557148931744E-4</v>
      </c>
      <c r="G8">
        <v>118.36006353944209</v>
      </c>
      <c r="H8">
        <v>211</v>
      </c>
      <c r="I8">
        <v>-92.639936460557919</v>
      </c>
      <c r="J8">
        <v>-0.43905183156662519</v>
      </c>
      <c r="K8">
        <v>31.44425097131268</v>
      </c>
      <c r="L8">
        <v>183</v>
      </c>
      <c r="M8">
        <v>-151.5557490286873</v>
      </c>
      <c r="N8">
        <v>-0.82817349196004009</v>
      </c>
      <c r="O8">
        <v>-2.0130434782608689E-2</v>
      </c>
      <c r="P8">
        <v>106</v>
      </c>
      <c r="Q8">
        <v>-106.0201304347826</v>
      </c>
      <c r="R8">
        <v>-1.0001899097621001</v>
      </c>
      <c r="S8">
        <v>0</v>
      </c>
      <c r="T8">
        <v>75</v>
      </c>
      <c r="U8">
        <v>-75</v>
      </c>
      <c r="V8">
        <v>-1</v>
      </c>
      <c r="W8">
        <v>0</v>
      </c>
      <c r="X8">
        <v>406</v>
      </c>
      <c r="Y8">
        <v>-406</v>
      </c>
      <c r="Z8">
        <v>-1</v>
      </c>
      <c r="AA8">
        <v>-1.6355932203389829E-2</v>
      </c>
      <c r="AB8">
        <v>602</v>
      </c>
      <c r="AC8">
        <v>-602.0163559322034</v>
      </c>
      <c r="AD8">
        <v>-1.0000271693225971</v>
      </c>
      <c r="AE8">
        <v>-9.9160714285714296E-2</v>
      </c>
      <c r="AF8">
        <v>590</v>
      </c>
      <c r="AG8">
        <v>-590.09916071428574</v>
      </c>
      <c r="AH8">
        <v>-1.0001680690072641</v>
      </c>
      <c r="AI8">
        <v>0</v>
      </c>
      <c r="AJ8">
        <v>590</v>
      </c>
    </row>
    <row r="9" spans="1:36" x14ac:dyDescent="0.3">
      <c r="A9" s="1">
        <v>93</v>
      </c>
      <c r="B9" t="s">
        <v>42</v>
      </c>
      <c r="C9">
        <v>1.5666666666666671</v>
      </c>
      <c r="D9">
        <v>78.910416666666663</v>
      </c>
      <c r="E9">
        <v>101.78541666666661</v>
      </c>
      <c r="F9">
        <v>99.812499999999986</v>
      </c>
      <c r="G9">
        <v>336.53657894527242</v>
      </c>
      <c r="H9">
        <v>409</v>
      </c>
      <c r="I9">
        <v>-72.463421054727633</v>
      </c>
      <c r="J9">
        <v>-0.17717217861791601</v>
      </c>
      <c r="K9">
        <v>133.41811559207611</v>
      </c>
      <c r="L9">
        <v>308</v>
      </c>
      <c r="M9">
        <v>-174.58188440792389</v>
      </c>
      <c r="N9">
        <v>-0.56682430002572692</v>
      </c>
      <c r="O9">
        <v>39.6875</v>
      </c>
      <c r="P9">
        <v>382</v>
      </c>
      <c r="Q9">
        <v>-342.3125</v>
      </c>
      <c r="R9">
        <v>-0.89610602094240843</v>
      </c>
      <c r="S9">
        <v>8.75</v>
      </c>
      <c r="T9">
        <v>385</v>
      </c>
      <c r="U9">
        <v>-376.25</v>
      </c>
      <c r="V9">
        <v>-0.97727272727272729</v>
      </c>
      <c r="W9">
        <v>35.624999999999993</v>
      </c>
      <c r="X9">
        <v>426</v>
      </c>
      <c r="Y9">
        <v>-390.375</v>
      </c>
      <c r="Z9">
        <v>-0.91637323943661975</v>
      </c>
      <c r="AA9">
        <v>21.013750000000002</v>
      </c>
      <c r="AB9">
        <v>757</v>
      </c>
      <c r="AC9">
        <v>-735.98625000000004</v>
      </c>
      <c r="AD9">
        <v>-0.97224075297225898</v>
      </c>
      <c r="AE9">
        <v>17.146249999999998</v>
      </c>
      <c r="AF9">
        <v>785</v>
      </c>
      <c r="AG9">
        <v>-767.85374999999999</v>
      </c>
      <c r="AH9">
        <v>-0.97815764331210187</v>
      </c>
      <c r="AI9">
        <v>4.7000000000000011</v>
      </c>
      <c r="AJ9">
        <v>785</v>
      </c>
    </row>
    <row r="10" spans="1:36" x14ac:dyDescent="0.3">
      <c r="A10" s="1">
        <v>95</v>
      </c>
      <c r="B10" t="s">
        <v>43</v>
      </c>
      <c r="C10">
        <v>446.54374999999999</v>
      </c>
      <c r="D10">
        <v>634.96125000000018</v>
      </c>
      <c r="E10">
        <v>693.2537500000002</v>
      </c>
      <c r="F10">
        <v>850.33124999999995</v>
      </c>
      <c r="G10">
        <v>7223.1928702818741</v>
      </c>
      <c r="H10">
        <v>9740</v>
      </c>
      <c r="I10">
        <v>-2516.8071297181259</v>
      </c>
      <c r="J10">
        <v>-0.25839908929344207</v>
      </c>
      <c r="K10">
        <v>2966.1794835016121</v>
      </c>
      <c r="L10">
        <v>10812</v>
      </c>
      <c r="M10">
        <v>-7845.8205164983883</v>
      </c>
      <c r="N10">
        <v>-0.7256585753328143</v>
      </c>
      <c r="O10">
        <v>860.87500000000011</v>
      </c>
      <c r="P10">
        <v>7889</v>
      </c>
      <c r="Q10">
        <v>-7028.125</v>
      </c>
      <c r="R10">
        <v>-0.89087653695018376</v>
      </c>
      <c r="S10">
        <v>686.68750000000034</v>
      </c>
      <c r="T10">
        <v>7460</v>
      </c>
      <c r="U10">
        <v>-6773.3125</v>
      </c>
      <c r="V10">
        <v>-0.90795073726541553</v>
      </c>
      <c r="W10">
        <v>412.52500000000009</v>
      </c>
      <c r="X10">
        <v>6662</v>
      </c>
      <c r="Y10">
        <v>-6249.4749999999995</v>
      </c>
      <c r="Z10">
        <v>-0.93807790453317319</v>
      </c>
      <c r="AA10">
        <v>263.17500000000013</v>
      </c>
      <c r="AB10">
        <v>7031</v>
      </c>
      <c r="AC10">
        <v>-6767.8249999999998</v>
      </c>
      <c r="AD10">
        <v>-0.96256933579860615</v>
      </c>
      <c r="AE10">
        <v>171.6875</v>
      </c>
      <c r="AF10">
        <v>8675</v>
      </c>
      <c r="AG10">
        <v>-8503.3125</v>
      </c>
      <c r="AH10">
        <v>-0.98020893371757922</v>
      </c>
      <c r="AI10">
        <v>37.5</v>
      </c>
      <c r="AJ10">
        <v>8675</v>
      </c>
    </row>
    <row r="11" spans="1:36" x14ac:dyDescent="0.3">
      <c r="A11" s="1">
        <v>177</v>
      </c>
      <c r="B11" t="s">
        <v>44</v>
      </c>
      <c r="C11">
        <v>375.75</v>
      </c>
      <c r="D11">
        <v>125.25</v>
      </c>
      <c r="E11">
        <v>0</v>
      </c>
      <c r="F11">
        <v>0</v>
      </c>
      <c r="G11">
        <v>160.2612576609076</v>
      </c>
      <c r="H11">
        <v>23</v>
      </c>
      <c r="I11">
        <v>137.2612576609076</v>
      </c>
      <c r="J11">
        <v>5.967880767865549</v>
      </c>
      <c r="K11">
        <v>59.549916387974037</v>
      </c>
      <c r="L11">
        <v>46</v>
      </c>
      <c r="M11">
        <v>13.54991638797404</v>
      </c>
      <c r="N11">
        <v>0.29456339973856599</v>
      </c>
      <c r="O11">
        <v>0</v>
      </c>
      <c r="P11">
        <v>55</v>
      </c>
      <c r="Q11">
        <v>-55</v>
      </c>
      <c r="R11">
        <v>-1</v>
      </c>
      <c r="S11">
        <v>0</v>
      </c>
      <c r="T11">
        <v>135</v>
      </c>
      <c r="U11">
        <v>-135</v>
      </c>
      <c r="V11">
        <v>-1</v>
      </c>
      <c r="W11">
        <v>5.625</v>
      </c>
      <c r="X11">
        <v>262</v>
      </c>
      <c r="Y11">
        <v>-256.375</v>
      </c>
      <c r="Z11">
        <v>-0.97853053435114501</v>
      </c>
      <c r="AA11">
        <v>6.5624999999999991</v>
      </c>
      <c r="AB11">
        <v>4916</v>
      </c>
      <c r="AC11">
        <v>-4909.4375</v>
      </c>
      <c r="AD11">
        <v>-0.99866507323026854</v>
      </c>
      <c r="AE11">
        <v>1.5625</v>
      </c>
      <c r="AF11">
        <v>3528</v>
      </c>
      <c r="AG11">
        <v>-3526.4375</v>
      </c>
      <c r="AH11">
        <v>-0.99955711451247165</v>
      </c>
      <c r="AI11">
        <v>0</v>
      </c>
      <c r="AJ11">
        <v>3528</v>
      </c>
    </row>
    <row r="12" spans="1:36" x14ac:dyDescent="0.3">
      <c r="A12" s="1">
        <v>181</v>
      </c>
      <c r="B12" t="s">
        <v>45</v>
      </c>
      <c r="C12">
        <v>33.9</v>
      </c>
      <c r="D12">
        <v>18.893750000000001</v>
      </c>
      <c r="E12">
        <v>9.09375</v>
      </c>
      <c r="F12">
        <v>8.5624999999999982</v>
      </c>
      <c r="G12">
        <v>15.67644326899247</v>
      </c>
      <c r="H12">
        <v>35</v>
      </c>
      <c r="I12">
        <v>-19.323556731007528</v>
      </c>
      <c r="J12">
        <v>-0.5521016208859294</v>
      </c>
      <c r="K12">
        <v>5.4927798271485759</v>
      </c>
      <c r="L12">
        <v>48</v>
      </c>
      <c r="M12">
        <v>-42.507220172851433</v>
      </c>
      <c r="N12">
        <v>-0.88556708693440467</v>
      </c>
      <c r="O12">
        <v>-8.2467017473545401E-2</v>
      </c>
      <c r="P12">
        <v>59</v>
      </c>
      <c r="Q12">
        <v>-59.082467017473547</v>
      </c>
      <c r="R12">
        <v>-1.0013977460588741</v>
      </c>
      <c r="S12">
        <v>2.1437500000000002E-2</v>
      </c>
      <c r="T12">
        <v>85</v>
      </c>
      <c r="U12">
        <v>-84.978562499999995</v>
      </c>
      <c r="V12">
        <v>-0.99974779411764703</v>
      </c>
      <c r="W12">
        <v>4.1937500000000003E-2</v>
      </c>
      <c r="X12">
        <v>160</v>
      </c>
      <c r="Y12">
        <v>-159.95806250000001</v>
      </c>
      <c r="Z12">
        <v>-0.99973789062500007</v>
      </c>
      <c r="AA12">
        <v>0.2674999999999999</v>
      </c>
      <c r="AB12">
        <v>291</v>
      </c>
      <c r="AC12">
        <v>-290.73250000000002</v>
      </c>
      <c r="AD12">
        <v>-0.9990807560137458</v>
      </c>
      <c r="AE12">
        <v>8.4999999999999992E-2</v>
      </c>
      <c r="AF12">
        <v>506</v>
      </c>
      <c r="AG12">
        <v>-505.91500000000002</v>
      </c>
      <c r="AH12">
        <v>-0.9998320158102767</v>
      </c>
      <c r="AI12">
        <v>0</v>
      </c>
      <c r="AJ12">
        <v>506</v>
      </c>
    </row>
    <row r="13" spans="1:36" x14ac:dyDescent="0.3">
      <c r="A13" s="1">
        <v>182</v>
      </c>
      <c r="B13" t="s">
        <v>46</v>
      </c>
      <c r="C13">
        <v>2.15625</v>
      </c>
      <c r="D13">
        <v>1.6103232052971139</v>
      </c>
      <c r="E13">
        <v>1.71875</v>
      </c>
      <c r="F13">
        <v>8.90625</v>
      </c>
      <c r="G13">
        <v>100.60301890882459</v>
      </c>
      <c r="H13">
        <v>305</v>
      </c>
      <c r="I13">
        <v>-204.39698109117541</v>
      </c>
      <c r="J13">
        <v>-0.67015403636450965</v>
      </c>
      <c r="K13">
        <v>51.380251859749833</v>
      </c>
      <c r="L13">
        <v>333</v>
      </c>
      <c r="M13">
        <v>-281.61974814025018</v>
      </c>
      <c r="N13">
        <v>-0.84570494937012064</v>
      </c>
      <c r="O13">
        <v>-0.8404004557222613</v>
      </c>
      <c r="P13">
        <v>270</v>
      </c>
      <c r="Q13">
        <v>-270.84040045572232</v>
      </c>
      <c r="R13">
        <v>-1.0031125942804531</v>
      </c>
      <c r="S13">
        <v>5.625</v>
      </c>
      <c r="T13">
        <v>242</v>
      </c>
      <c r="U13">
        <v>-236.375</v>
      </c>
      <c r="V13">
        <v>-0.97675619834710747</v>
      </c>
      <c r="W13">
        <v>7.5</v>
      </c>
      <c r="X13">
        <v>267</v>
      </c>
      <c r="Y13">
        <v>-259.5</v>
      </c>
      <c r="Z13">
        <v>-0.9719101123595506</v>
      </c>
      <c r="AA13">
        <v>3</v>
      </c>
      <c r="AB13">
        <v>325</v>
      </c>
      <c r="AC13">
        <v>-322</v>
      </c>
      <c r="AD13">
        <v>-0.99076923076923074</v>
      </c>
      <c r="AE13">
        <v>-0.45178374441596092</v>
      </c>
      <c r="AF13">
        <v>475</v>
      </c>
      <c r="AG13">
        <v>-475.45178374441588</v>
      </c>
      <c r="AH13">
        <v>-1.0009511236724551</v>
      </c>
      <c r="AI13">
        <v>0</v>
      </c>
      <c r="AJ13">
        <v>475</v>
      </c>
    </row>
    <row r="14" spans="1:36" x14ac:dyDescent="0.3">
      <c r="A14" s="1">
        <v>200</v>
      </c>
      <c r="B14" t="s">
        <v>47</v>
      </c>
      <c r="C14">
        <v>0</v>
      </c>
      <c r="D14">
        <v>0</v>
      </c>
      <c r="E14">
        <v>0</v>
      </c>
      <c r="F14">
        <v>0</v>
      </c>
      <c r="G14">
        <v>3917.075250408288</v>
      </c>
      <c r="H14">
        <v>6245</v>
      </c>
      <c r="I14">
        <v>-2327.924749591712</v>
      </c>
      <c r="J14">
        <v>-0.37276617287297242</v>
      </c>
      <c r="K14">
        <v>1020.245052608872</v>
      </c>
      <c r="L14">
        <v>7500</v>
      </c>
      <c r="M14">
        <v>-6479.7549473911286</v>
      </c>
      <c r="N14">
        <v>-0.86396732631881712</v>
      </c>
      <c r="O14">
        <v>0</v>
      </c>
      <c r="P14">
        <v>15152</v>
      </c>
      <c r="Q14">
        <v>-15152</v>
      </c>
      <c r="R14">
        <v>-1</v>
      </c>
      <c r="S14">
        <v>0</v>
      </c>
      <c r="T14">
        <v>10845</v>
      </c>
      <c r="U14">
        <v>-10845</v>
      </c>
      <c r="V14">
        <v>-1</v>
      </c>
      <c r="W14">
        <v>0</v>
      </c>
      <c r="X14">
        <v>10680</v>
      </c>
      <c r="Y14">
        <v>-10680</v>
      </c>
      <c r="Z14">
        <v>-1</v>
      </c>
      <c r="AA14">
        <v>0</v>
      </c>
      <c r="AB14">
        <v>13272</v>
      </c>
      <c r="AC14">
        <v>-13272</v>
      </c>
      <c r="AD14">
        <v>-1</v>
      </c>
      <c r="AE14">
        <v>0</v>
      </c>
      <c r="AF14">
        <v>19725</v>
      </c>
      <c r="AG14">
        <v>-19725</v>
      </c>
      <c r="AH14">
        <v>-1</v>
      </c>
      <c r="AI14">
        <v>0</v>
      </c>
      <c r="AJ14">
        <v>19725</v>
      </c>
    </row>
    <row r="16" spans="1:36" x14ac:dyDescent="0.3">
      <c r="G16">
        <f>SUM(G3:G9,G11:G13)</f>
        <v>2855.8316371090873</v>
      </c>
      <c r="H16">
        <f t="shared" ref="H16:AG16" si="0">SUM(H3:H9,H11:H13)</f>
        <v>2323</v>
      </c>
      <c r="I16">
        <f t="shared" si="0"/>
        <v>532.83163710908661</v>
      </c>
      <c r="J16">
        <f t="shared" si="0"/>
        <v>8.6058460727862105</v>
      </c>
      <c r="K16">
        <f t="shared" si="0"/>
        <v>1244.919931139272</v>
      </c>
      <c r="L16">
        <f t="shared" si="0"/>
        <v>2560</v>
      </c>
      <c r="M16">
        <f t="shared" si="0"/>
        <v>-1315.0800688607283</v>
      </c>
      <c r="N16">
        <f t="shared" si="0"/>
        <v>-5.3467495116124919</v>
      </c>
      <c r="O16">
        <f t="shared" si="0"/>
        <v>475.83706947474849</v>
      </c>
      <c r="P16">
        <f t="shared" si="0"/>
        <v>2326</v>
      </c>
      <c r="Q16">
        <f t="shared" si="0"/>
        <v>-1850.1629305252518</v>
      </c>
      <c r="R16">
        <f t="shared" si="0"/>
        <v>-9.0936044771315778</v>
      </c>
      <c r="S16">
        <f t="shared" si="0"/>
        <v>87.927571386290083</v>
      </c>
      <c r="T16">
        <f t="shared" si="0"/>
        <v>3013</v>
      </c>
      <c r="U16">
        <f t="shared" si="0"/>
        <v>-2925.0724286137097</v>
      </c>
      <c r="V16">
        <f t="shared" si="0"/>
        <v>-9.8197806470981703</v>
      </c>
      <c r="W16">
        <f t="shared" si="0"/>
        <v>503.09376111914264</v>
      </c>
      <c r="X16">
        <f t="shared" si="0"/>
        <v>3585</v>
      </c>
      <c r="Y16">
        <f t="shared" si="0"/>
        <v>-3081.906238880857</v>
      </c>
      <c r="Z16" s="2">
        <f>SUM(Z3:Z9,Z11:Z13)</f>
        <v>-9.0916297050108383</v>
      </c>
      <c r="AA16">
        <f t="shared" si="0"/>
        <v>385.3670730578059</v>
      </c>
      <c r="AB16">
        <f t="shared" si="0"/>
        <v>9165</v>
      </c>
      <c r="AC16">
        <f t="shared" si="0"/>
        <v>-8779.6329269421931</v>
      </c>
      <c r="AD16" s="2">
        <f>SUM(AD3:AD9,AD11:AD13)</f>
        <v>-8.9294494429738176</v>
      </c>
      <c r="AE16">
        <f t="shared" si="0"/>
        <v>127.57262567019922</v>
      </c>
      <c r="AF16">
        <f t="shared" si="0"/>
        <v>9057</v>
      </c>
      <c r="AG16">
        <f t="shared" si="0"/>
        <v>-8929.4273743298018</v>
      </c>
      <c r="AH16" s="2">
        <f>SUM(AH3:AH9,AH11:AH13)</f>
        <v>-9.8415006647729122</v>
      </c>
    </row>
    <row r="18" spans="17:27" x14ac:dyDescent="0.3">
      <c r="Q18">
        <v>2010</v>
      </c>
      <c r="R18">
        <v>2011</v>
      </c>
      <c r="S18">
        <v>2012</v>
      </c>
      <c r="T18">
        <v>2013</v>
      </c>
      <c r="U18">
        <v>2014</v>
      </c>
      <c r="V18">
        <v>2015</v>
      </c>
      <c r="W18">
        <v>2016</v>
      </c>
      <c r="X18">
        <v>2017</v>
      </c>
      <c r="Y18">
        <v>2018</v>
      </c>
      <c r="Z18">
        <v>2019</v>
      </c>
      <c r="AA18">
        <v>2020</v>
      </c>
    </row>
    <row r="33" spans="2:33" x14ac:dyDescent="0.3">
      <c r="G33" t="s">
        <v>49</v>
      </c>
      <c r="H33" t="s">
        <v>50</v>
      </c>
      <c r="I33" t="s">
        <v>51</v>
      </c>
      <c r="J33" t="s">
        <v>52</v>
      </c>
      <c r="K33" t="s">
        <v>53</v>
      </c>
      <c r="L33" t="s">
        <v>54</v>
      </c>
      <c r="M33" t="s">
        <v>55</v>
      </c>
    </row>
    <row r="34" spans="2:33" x14ac:dyDescent="0.3">
      <c r="B34">
        <v>2014</v>
      </c>
      <c r="G34">
        <f>(SUM(G3:G9,G11:G13)-SUM(H3:H9,H11:H13))/SUM(H3:H9,H11:H13)</f>
        <v>0.22937220710679609</v>
      </c>
      <c r="H34" t="e">
        <f>(ABS(J3)+ABS(J4)+ABS(J5)+ABS(J6)+ABS(J7)+ABS(J8)+ABS(J9)+ABS(J11)+ABS(J12)+ABS(J13))/10</f>
        <v>#VALUE!</v>
      </c>
      <c r="I34" s="2">
        <f>MEDIAN(J3:J9,J11:J13)</f>
        <v>-0.2127076979648605</v>
      </c>
      <c r="J34">
        <f>MEDIAN(I3:I9,I11:I13)</f>
        <v>-21.235460896484796</v>
      </c>
      <c r="K34">
        <f>_xlfn.STDEV.P(I3:I9,I11:I13)</f>
        <v>304.92767447046867</v>
      </c>
      <c r="L34">
        <f>1.782*K$34/(SQRT(10))</f>
        <v>171.8321963788095</v>
      </c>
      <c r="M34">
        <f>AVERAGE(I3:I9,I11:I13)</f>
        <v>53.28316371090866</v>
      </c>
      <c r="O34" s="2"/>
      <c r="P34" s="2"/>
      <c r="Q34" s="2"/>
      <c r="S34" s="2"/>
      <c r="T34" s="2"/>
      <c r="U34" s="2"/>
      <c r="W34" s="2"/>
      <c r="X34" s="2"/>
      <c r="Y34" s="2"/>
      <c r="AA34" s="2"/>
      <c r="AB34" s="2"/>
      <c r="AC34" s="2"/>
      <c r="AE34" s="2"/>
      <c r="AF34" s="2"/>
      <c r="AG34" s="2"/>
    </row>
    <row r="35" spans="2:33" x14ac:dyDescent="0.3">
      <c r="B35">
        <v>2015</v>
      </c>
      <c r="G35">
        <f>(SUM(K3:K9,K11:K13)-SUM(L3:L9,L11:L13))/SUM(L3:L9,L11:L13)</f>
        <v>-0.51370315189872184</v>
      </c>
      <c r="H35">
        <f>(ABS(N3)+ABS(N4)+ABS(N5)+ABS(N6)+ABS(N7)+ABS(N8)+ABS(N9)+ABS(N11)+ABS(N12)+ABS(N13))/10</f>
        <v>0.77915872481776838</v>
      </c>
      <c r="I35" s="2">
        <f>MEDIAN(N3:N9,N11:N13)</f>
        <v>-0.79110293859036462</v>
      </c>
      <c r="J35">
        <f>MEDIAN(M3:M9,M11:M13)</f>
        <v>-127.81529134195014</v>
      </c>
      <c r="K35">
        <f>_xlfn.STDEV.P(M3:M9,M11:M13)</f>
        <v>242.94910362030132</v>
      </c>
      <c r="L35">
        <f>1.782*K$35/(SQRT(10))</f>
        <v>136.90616358726854</v>
      </c>
      <c r="M35">
        <f>AVERAGE(M3:M9,M11:M13)</f>
        <v>-131.50800688607282</v>
      </c>
    </row>
    <row r="36" spans="2:33" x14ac:dyDescent="0.3">
      <c r="B36">
        <v>2016</v>
      </c>
      <c r="G36">
        <f>(SUM(O3:O9,O11:O13)-SUM(P3:P9,P11:P13))/SUM(P3:P9,P11:P13)</f>
        <v>-0.7954268832868665</v>
      </c>
      <c r="H36">
        <f>(ABS(R3)+ABS(R4)+ABS(R5)+ABS(R6)+ABS(R7)+ABS(R8)+ABS(R9)+ABS(R11)+ABS(R12)+ABS(R13))/10</f>
        <v>0.90936044771315783</v>
      </c>
      <c r="I36" s="2">
        <f>MEDIAN(R3:R9,R11:R13)</f>
        <v>-0.99568709192403526</v>
      </c>
      <c r="J36">
        <f>MEDIAN(Q3:Q9,Q11:Q13)</f>
        <v>-125.96164364624605</v>
      </c>
      <c r="K36">
        <f>_xlfn.STDEV.P(Q3:Q9,Q11:Q13)</f>
        <v>160.07906123187354</v>
      </c>
      <c r="L36">
        <f>1.782*K$36/(SQRT(10))</f>
        <v>90.207413064420663</v>
      </c>
      <c r="M36">
        <f>AVERAGE(Q3:Q9,Q11:Q13)</f>
        <v>-185.01629305252519</v>
      </c>
    </row>
    <row r="37" spans="2:33" x14ac:dyDescent="0.3">
      <c r="B37">
        <v>2017</v>
      </c>
      <c r="G37">
        <f>(SUM(S3:S9,S11:S13)-SUM(T3:T9,T11:T13))/SUM(T3:T9,T11:T13)</f>
        <v>-0.97081726804305013</v>
      </c>
      <c r="H37">
        <f>(ABS(V3)+ABS(V4)+ABS(V5)+ABS(V6)+ABS(V7)+ABS(V8)+ABS(V9)+ABS(V11)+ABS(V12)+ABS(V13))/10</f>
        <v>0.98197806470981708</v>
      </c>
      <c r="I37" s="2">
        <f>MEDIAN(V3:V9,V11:V13)</f>
        <v>-0.98369535124094054</v>
      </c>
      <c r="J37">
        <f>MEDIAN(U3:U9,U11:U13)</f>
        <v>-185.6875</v>
      </c>
      <c r="K37">
        <f>_xlfn.STDEV.P(U3:U9,U11:U13)</f>
        <v>268.63537579130337</v>
      </c>
      <c r="L37">
        <f>1.782*K$37/(SQRT(10))</f>
        <v>151.38083720156729</v>
      </c>
      <c r="M37">
        <f>AVERAGE(U3:U9,U11:U13)</f>
        <v>-292.50724286137097</v>
      </c>
    </row>
    <row r="38" spans="2:33" x14ac:dyDescent="0.3">
      <c r="B38">
        <v>2018</v>
      </c>
      <c r="G38">
        <f>(SUM(W3:W9,W11:W13)-SUM(X3:X9,X11:X13))/SUM(X3:X9,X11:X13)</f>
        <v>-0.85966701224012765</v>
      </c>
      <c r="H38">
        <f>(ABS(Z3)+ABS(Z4)+ABS(Z5)+ABS(Z6)+ABS(Z7)+ABS(Z8)+ABS(Z9)+ABS(Z11)+ABS(Z12)+ABS(Z13))/10</f>
        <v>0.90916297050108386</v>
      </c>
      <c r="I38" s="2">
        <f>MEDIAN(Z3:Z9,Z11:Z13)</f>
        <v>-0.97522032335534781</v>
      </c>
      <c r="J38">
        <f>MEDIAN(Y3:Y9,Y11:Y13)</f>
        <v>-257.9375</v>
      </c>
      <c r="K38">
        <f>_xlfn.STDEV.P(Y3:Y9,Y11:Y13)</f>
        <v>199.98116697729054</v>
      </c>
      <c r="L38">
        <f>1.782*K$38/(SQRT(10))</f>
        <v>112.69296306338785</v>
      </c>
      <c r="M38">
        <f>AVERAGE(Y3:Y9,Y11:Y13)</f>
        <v>-308.19062388808572</v>
      </c>
    </row>
    <row r="39" spans="2:33" x14ac:dyDescent="0.3">
      <c r="B39">
        <v>2019</v>
      </c>
      <c r="G39">
        <f>(SUM(AA3:AA9,AA11:AA13)-SUM(AB3:AB9,AB11:AB13))/SUM(AB3:AB9,AB11:AB13)</f>
        <v>-0.95795231063199071</v>
      </c>
      <c r="H39">
        <f>(ABS(AD3)+ABS(AD4)+ABS(AD5)+ABS(AD6)+ABS(AD7)+ABS(AD8)+ABS(AD9)+ABS(AD11)+ABS(AD12)+ABS(AD13))/10</f>
        <v>0.8929449442973818</v>
      </c>
      <c r="I39" s="2">
        <f>MEDIAN(AD3:AD9,AD11:AD13)</f>
        <v>-0.99335985988339282</v>
      </c>
      <c r="J39">
        <f>MEDIAN(AC3:AC9,AC11:AC13)</f>
        <v>-462.0081779661017</v>
      </c>
      <c r="K39">
        <f>_xlfn.STDEV.P(AC3:AC9,AC11:AC13)</f>
        <v>1377.2909484243362</v>
      </c>
      <c r="L39">
        <f>1.782*K$39/(SQRT(10))</f>
        <v>776.12807407983371</v>
      </c>
      <c r="M39">
        <f>AVERAGE(AC3:AC9,AC11:AC13)</f>
        <v>-877.96329269421926</v>
      </c>
    </row>
    <row r="40" spans="2:33" x14ac:dyDescent="0.3">
      <c r="B40">
        <v>2020</v>
      </c>
      <c r="G40">
        <f>(SUM(AE3:AE9,AE11:AE13)-SUM(AF3:AF9,AF11:AF13))/SUM(AF3:AF9,AF11:AF13)</f>
        <v>-0.98591447215742523</v>
      </c>
      <c r="H40">
        <f>(ABS(AH3)+ABS(AH4)+ABS(AH5)+ABS(AH6)+ABS(AH7)+ABS(AH8)+ABS(AH9)+ABS(AH11)+ABS(AH12)+ABS(AH13))/10</f>
        <v>0.9841500664772912</v>
      </c>
      <c r="I40" s="2">
        <f>MEDIAN(AH3:AH9,AH11:AH13)</f>
        <v>-0.99945055153104501</v>
      </c>
      <c r="J40">
        <f>MEDIAN(AG3:AG9,AG11:AG13)</f>
        <v>-645.29873279269236</v>
      </c>
      <c r="K40">
        <f>_xlfn.STDEV.P(AG3:AG9,AG11:AG13)</f>
        <v>919.73703437124607</v>
      </c>
      <c r="L40">
        <f>1.782*K$40/(SQRT(10))</f>
        <v>518.28826288526841</v>
      </c>
      <c r="M40">
        <f>AVERAGE(AG3:AG9,AG11:AG13)</f>
        <v>-892.94273743298015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AlbinAbrink</cp:lastModifiedBy>
  <dcterms:created xsi:type="dcterms:W3CDTF">2022-09-16T11:18:22Z</dcterms:created>
  <dcterms:modified xsi:type="dcterms:W3CDTF">2022-09-21T08:05:37Z</dcterms:modified>
</cp:coreProperties>
</file>