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2" activeTab="5"/>
  </bookViews>
  <sheets>
    <sheet name="too fast so messy" sheetId="1" r:id="rId1"/>
    <sheet name="proper" sheetId="2" r:id="rId2"/>
    <sheet name="alt" sheetId="3" r:id="rId3"/>
    <sheet name="alt2" sheetId="4" r:id="rId4"/>
    <sheet name="lat" sheetId="5" r:id="rId5"/>
    <sheet name="lattotal" sheetId="6" r:id="rId6"/>
  </sheets>
  <definedNames>
    <definedName name="solver_adj" localSheetId="5" hidden="1">lattotal!$H$2:$H$9</definedName>
    <definedName name="solver_adj" localSheetId="1" hidden="1">proper!$G$1:$G$3</definedName>
    <definedName name="solver_cvg" localSheetId="5" hidden="1">0.0001</definedName>
    <definedName name="solver_cvg" localSheetId="1" hidden="1">0.0001</definedName>
    <definedName name="solver_drv" localSheetId="5" hidden="1">2</definedName>
    <definedName name="solver_drv" localSheetId="1" hidden="1">2</definedName>
    <definedName name="solver_eng" localSheetId="5" hidden="1">3</definedName>
    <definedName name="solver_eng" localSheetId="1" hidden="1">3</definedName>
    <definedName name="solver_est" localSheetId="5" hidden="1">1</definedName>
    <definedName name="solver_est" localSheetId="1" hidden="1">1</definedName>
    <definedName name="solver_itr" localSheetId="5" hidden="1">2147483647</definedName>
    <definedName name="solver_itr" localSheetId="1" hidden="1">2147483647</definedName>
    <definedName name="solver_mip" localSheetId="5" hidden="1">2147483647</definedName>
    <definedName name="solver_mip" localSheetId="1" hidden="1">2147483647</definedName>
    <definedName name="solver_mni" localSheetId="5" hidden="1">30</definedName>
    <definedName name="solver_mni" localSheetId="1" hidden="1">30</definedName>
    <definedName name="solver_mrt" localSheetId="5" hidden="1">0.075</definedName>
    <definedName name="solver_mrt" localSheetId="1" hidden="1">0.075</definedName>
    <definedName name="solver_msl" localSheetId="5" hidden="1">2</definedName>
    <definedName name="solver_msl" localSheetId="1" hidden="1">2</definedName>
    <definedName name="solver_neg" localSheetId="5" hidden="1">1</definedName>
    <definedName name="solver_neg" localSheetId="1" hidden="1">1</definedName>
    <definedName name="solver_nod" localSheetId="5" hidden="1">2147483647</definedName>
    <definedName name="solver_nod" localSheetId="1" hidden="1">2147483647</definedName>
    <definedName name="solver_num" localSheetId="5" hidden="1">0</definedName>
    <definedName name="solver_num" localSheetId="1" hidden="1">0</definedName>
    <definedName name="solver_nwt" localSheetId="5" hidden="1">1</definedName>
    <definedName name="solver_nwt" localSheetId="1" hidden="1">1</definedName>
    <definedName name="solver_opt" localSheetId="5" hidden="1">lattotal!$K$2</definedName>
    <definedName name="solver_opt" localSheetId="1" hidden="1">proper!$G$4</definedName>
    <definedName name="solver_pre" localSheetId="5" hidden="1">0.000001</definedName>
    <definedName name="solver_pre" localSheetId="1" hidden="1">0.000001</definedName>
    <definedName name="solver_rbv" localSheetId="5" hidden="1">2</definedName>
    <definedName name="solver_rbv" localSheetId="1" hidden="1">2</definedName>
    <definedName name="solver_rlx" localSheetId="5" hidden="1">2</definedName>
    <definedName name="solver_rlx" localSheetId="1" hidden="1">2</definedName>
    <definedName name="solver_rsd" localSheetId="5" hidden="1">0</definedName>
    <definedName name="solver_rsd" localSheetId="1" hidden="1">0</definedName>
    <definedName name="solver_scl" localSheetId="5" hidden="1">2</definedName>
    <definedName name="solver_scl" localSheetId="1" hidden="1">2</definedName>
    <definedName name="solver_sho" localSheetId="5" hidden="1">2</definedName>
    <definedName name="solver_sho" localSheetId="1" hidden="1">2</definedName>
    <definedName name="solver_ssz" localSheetId="5" hidden="1">100</definedName>
    <definedName name="solver_ssz" localSheetId="1" hidden="1">100</definedName>
    <definedName name="solver_tim" localSheetId="5" hidden="1">2147483647</definedName>
    <definedName name="solver_tim" localSheetId="1" hidden="1">2147483647</definedName>
    <definedName name="solver_tol" localSheetId="5" hidden="1">0.01</definedName>
    <definedName name="solver_tol" localSheetId="1" hidden="1">0.01</definedName>
    <definedName name="solver_typ" localSheetId="5" hidden="1">2</definedName>
    <definedName name="solver_typ" localSheetId="1" hidden="1">2</definedName>
    <definedName name="solver_val" localSheetId="5" hidden="1">0</definedName>
    <definedName name="solver_val" localSheetId="1" hidden="1">0</definedName>
    <definedName name="solver_ver" localSheetId="5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F184" i="6" l="1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01" i="6" l="1"/>
  <c r="F101" i="6" s="1"/>
  <c r="E102" i="6"/>
  <c r="F102" i="6" s="1"/>
  <c r="E103" i="6"/>
  <c r="F103" i="6" s="1"/>
  <c r="E104" i="6"/>
  <c r="F104" i="6" s="1"/>
  <c r="E105" i="6"/>
  <c r="F105" i="6" s="1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E120" i="6"/>
  <c r="F120" i="6" s="1"/>
  <c r="E121" i="6"/>
  <c r="F121" i="6" s="1"/>
  <c r="E122" i="6"/>
  <c r="F122" i="6" s="1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F134" i="6" s="1"/>
  <c r="E135" i="6"/>
  <c r="F135" i="6" s="1"/>
  <c r="E136" i="6"/>
  <c r="F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F158" i="6" s="1"/>
  <c r="E159" i="6"/>
  <c r="F159" i="6" s="1"/>
  <c r="E160" i="6"/>
  <c r="F160" i="6" s="1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2" i="6"/>
  <c r="F14" i="6" l="1"/>
  <c r="F18" i="6"/>
  <c r="F22" i="6"/>
  <c r="F26" i="6"/>
  <c r="F42" i="6"/>
  <c r="F46" i="6"/>
  <c r="F50" i="6"/>
  <c r="F58" i="6"/>
  <c r="F66" i="6"/>
  <c r="F70" i="6"/>
  <c r="F74" i="6"/>
  <c r="F78" i="6"/>
  <c r="F82" i="6"/>
  <c r="F90" i="6"/>
  <c r="F94" i="6"/>
  <c r="F98" i="6"/>
  <c r="F2" i="6"/>
  <c r="F10" i="6"/>
  <c r="F20" i="6"/>
  <c r="F24" i="6"/>
  <c r="F32" i="6"/>
  <c r="F36" i="6"/>
  <c r="F38" i="6"/>
  <c r="F44" i="6"/>
  <c r="F48" i="6"/>
  <c r="F52" i="6"/>
  <c r="F64" i="6"/>
  <c r="F72" i="6"/>
  <c r="F80" i="6"/>
  <c r="F86" i="6"/>
  <c r="F92" i="6"/>
  <c r="F96" i="6"/>
  <c r="F6" i="6"/>
  <c r="F9" i="6"/>
  <c r="F13" i="6"/>
  <c r="F34" i="6"/>
  <c r="F37" i="6"/>
  <c r="F41" i="6"/>
  <c r="F45" i="6"/>
  <c r="F54" i="6"/>
  <c r="F57" i="6"/>
  <c r="F61" i="6"/>
  <c r="F62" i="6"/>
  <c r="F65" i="6"/>
  <c r="F73" i="6"/>
  <c r="F77" i="6"/>
  <c r="F30" i="6"/>
  <c r="F84" i="6"/>
  <c r="F100" i="6"/>
  <c r="F76" i="6"/>
  <c r="F68" i="6"/>
  <c r="F88" i="6"/>
  <c r="F17" i="6"/>
  <c r="F21" i="6"/>
  <c r="F49" i="6"/>
  <c r="F53" i="6"/>
  <c r="F81" i="6"/>
  <c r="F85" i="6"/>
  <c r="F56" i="6"/>
  <c r="F40" i="6"/>
  <c r="F60" i="6"/>
  <c r="F16" i="6"/>
  <c r="F8" i="6"/>
  <c r="F25" i="6"/>
  <c r="F33" i="6"/>
  <c r="F89" i="6"/>
  <c r="F97" i="6"/>
  <c r="F12" i="6"/>
  <c r="F28" i="6"/>
  <c r="F4" i="6"/>
  <c r="F3" i="6"/>
  <c r="F5" i="6"/>
  <c r="F7" i="6"/>
  <c r="F11" i="6"/>
  <c r="F15" i="6"/>
  <c r="F19" i="6"/>
  <c r="F23" i="6"/>
  <c r="F27" i="6"/>
  <c r="F29" i="6"/>
  <c r="F31" i="6"/>
  <c r="F35" i="6"/>
  <c r="F39" i="6"/>
  <c r="F43" i="6"/>
  <c r="F47" i="6"/>
  <c r="F51" i="6"/>
  <c r="F55" i="6"/>
  <c r="F59" i="6"/>
  <c r="F63" i="6"/>
  <c r="F67" i="6"/>
  <c r="F69" i="6"/>
  <c r="F71" i="6"/>
  <c r="F75" i="6"/>
  <c r="F79" i="6"/>
  <c r="F83" i="6"/>
  <c r="F87" i="6"/>
  <c r="F91" i="6"/>
  <c r="F93" i="6"/>
  <c r="F95" i="6"/>
  <c r="F99" i="6"/>
  <c r="A52" i="5"/>
  <c r="A53" i="5"/>
  <c r="A54" i="5"/>
  <c r="A55" i="5"/>
  <c r="A51" i="5"/>
  <c r="K2" i="6" l="1"/>
  <c r="D17" i="3"/>
  <c r="H17" i="3" s="1"/>
  <c r="I17" i="3" s="1"/>
  <c r="E17" i="3"/>
  <c r="F17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F11" i="3"/>
  <c r="F12" i="3"/>
  <c r="F13" i="3"/>
  <c r="F14" i="3"/>
  <c r="F15" i="3"/>
  <c r="F16" i="3"/>
  <c r="F3" i="3"/>
  <c r="F4" i="3"/>
  <c r="F5" i="3"/>
  <c r="F6" i="3"/>
  <c r="F7" i="3"/>
  <c r="F8" i="3"/>
  <c r="F9" i="3"/>
  <c r="F10" i="3"/>
  <c r="F2" i="3"/>
  <c r="E15" i="3"/>
  <c r="E16" i="3"/>
  <c r="E10" i="3"/>
  <c r="E11" i="3"/>
  <c r="E12" i="3"/>
  <c r="E13" i="3"/>
  <c r="E14" i="3"/>
  <c r="E3" i="3"/>
  <c r="E4" i="3"/>
  <c r="E5" i="3"/>
  <c r="E6" i="3"/>
  <c r="E7" i="3"/>
  <c r="E8" i="3"/>
  <c r="E9" i="3"/>
  <c r="E2" i="3"/>
  <c r="D7" i="3"/>
  <c r="D8" i="3"/>
  <c r="D9" i="3"/>
  <c r="D10" i="3"/>
  <c r="D11" i="3"/>
  <c r="D12" i="3"/>
  <c r="D13" i="3"/>
  <c r="D14" i="3"/>
  <c r="D15" i="3"/>
  <c r="D16" i="3"/>
  <c r="D3" i="3"/>
  <c r="D4" i="3"/>
  <c r="D5" i="3"/>
  <c r="D6" i="3"/>
  <c r="F35" i="2"/>
  <c r="D3" i="4"/>
  <c r="D2" i="4"/>
  <c r="D2" i="3"/>
  <c r="G7" i="3"/>
  <c r="D5" i="4"/>
  <c r="D4" i="4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" i="2"/>
  <c r="G11" i="2"/>
  <c r="G9" i="2"/>
  <c r="G10" i="2"/>
  <c r="G7" i="2"/>
  <c r="G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D2" i="2"/>
  <c r="C2" i="2"/>
  <c r="C38" i="1"/>
  <c r="C37" i="1"/>
  <c r="C35" i="1"/>
  <c r="C34" i="1"/>
  <c r="C32" i="1"/>
  <c r="C31" i="1"/>
  <c r="C47" i="1"/>
  <c r="C46" i="1"/>
  <c r="C43" i="1"/>
  <c r="C45" i="1"/>
  <c r="C44" i="1"/>
  <c r="C41" i="1"/>
  <c r="C42" i="1"/>
  <c r="C40" i="1"/>
  <c r="C39" i="1"/>
  <c r="C33" i="1"/>
  <c r="C36" i="1"/>
  <c r="C30" i="1"/>
  <c r="C29" i="1"/>
  <c r="C27" i="1"/>
  <c r="G4" i="2" l="1"/>
  <c r="E30" i="1"/>
  <c r="B1" i="1"/>
  <c r="H24" i="1"/>
  <c r="D5" i="1"/>
  <c r="D2" i="1"/>
  <c r="C26" i="1" s="1"/>
  <c r="C25" i="1" l="1"/>
  <c r="C24" i="1"/>
  <c r="C9" i="1"/>
  <c r="C21" i="1"/>
  <c r="C23" i="1"/>
  <c r="C22" i="1"/>
  <c r="C8" i="1"/>
  <c r="C15" i="1"/>
  <c r="C19" i="1"/>
  <c r="C11" i="1"/>
  <c r="C4" i="1"/>
  <c r="C2" i="1"/>
  <c r="C18" i="1"/>
  <c r="C14" i="1"/>
  <c r="C10" i="1"/>
  <c r="C3" i="1"/>
  <c r="C28" i="1"/>
  <c r="C17" i="1"/>
  <c r="C13" i="1"/>
  <c r="C6" i="1"/>
  <c r="C7" i="1"/>
  <c r="C20" i="1"/>
  <c r="C16" i="1"/>
  <c r="C12" i="1"/>
  <c r="C5" i="1"/>
  <c r="C1" i="1" l="1"/>
</calcChain>
</file>

<file path=xl/sharedStrings.xml><?xml version="1.0" encoding="utf-8"?>
<sst xmlns="http://schemas.openxmlformats.org/spreadsheetml/2006/main" count="37" uniqueCount="29">
  <si>
    <t>noon</t>
  </si>
  <si>
    <t>local noon</t>
  </si>
  <si>
    <t>cosx</t>
  </si>
  <si>
    <t>sinx</t>
  </si>
  <si>
    <t>time</t>
  </si>
  <si>
    <t>temp</t>
  </si>
  <si>
    <t>coeff-cos</t>
  </si>
  <si>
    <t>coeff-sin</t>
  </si>
  <si>
    <t>coeff-1</t>
  </si>
  <si>
    <t>sq</t>
  </si>
  <si>
    <t>latitude</t>
  </si>
  <si>
    <t>longitude</t>
  </si>
  <si>
    <t>peak UT</t>
  </si>
  <si>
    <t>peak after noon</t>
  </si>
  <si>
    <t>(max-min)/2</t>
  </si>
  <si>
    <t>timediff (0=sunrise)</t>
  </si>
  <si>
    <t>altitude</t>
  </si>
  <si>
    <t>alt temp offset mult</t>
  </si>
  <si>
    <t>alt</t>
  </si>
  <si>
    <t>mod</t>
  </si>
  <si>
    <t>aver</t>
  </si>
  <si>
    <t>288.15+total temp mod = bodytemp under craft</t>
  </si>
  <si>
    <t>body temp peak</t>
  </si>
  <si>
    <t>45min before noon</t>
  </si>
  <si>
    <t>EARTH ALT</t>
  </si>
  <si>
    <t>Diurnal Temp Range</t>
  </si>
  <si>
    <t>Lat Temp Mod</t>
  </si>
  <si>
    <t>Latitude</t>
  </si>
  <si>
    <t>diu-trend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</si>
</sst>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hh:mm:ss.000"/>
    <numFmt numFmtId="166" formatCode="0.0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'too fast so messy'!$A$2:$A$47</c:f>
              <c:numCache>
                <c:formatCode>h:mm:ss</c:formatCode>
                <c:ptCount val="46"/>
                <c:pt idx="0">
                  <c:v>0.13773148148148148</c:v>
                </c:pt>
                <c:pt idx="1">
                  <c:v>0.13981481481481481</c:v>
                </c:pt>
                <c:pt idx="2">
                  <c:v>0.14212962962962963</c:v>
                </c:pt>
                <c:pt idx="3">
                  <c:v>0.14408564814814814</c:v>
                </c:pt>
                <c:pt idx="4">
                  <c:v>0.14480324074074075</c:v>
                </c:pt>
                <c:pt idx="5">
                  <c:v>0.14571759259259259</c:v>
                </c:pt>
                <c:pt idx="6">
                  <c:v>0.14641203703703703</c:v>
                </c:pt>
                <c:pt idx="7">
                  <c:v>0.14652777777777778</c:v>
                </c:pt>
                <c:pt idx="8">
                  <c:v>0.14833333333333334</c:v>
                </c:pt>
                <c:pt idx="9">
                  <c:v>0.16511574074074073</c:v>
                </c:pt>
                <c:pt idx="10">
                  <c:v>0.1769212962962963</c:v>
                </c:pt>
                <c:pt idx="11">
                  <c:v>0.18918981481481481</c:v>
                </c:pt>
                <c:pt idx="12">
                  <c:v>0.20145833333333332</c:v>
                </c:pt>
                <c:pt idx="13">
                  <c:v>0.21395833333333333</c:v>
                </c:pt>
                <c:pt idx="14">
                  <c:v>0.22391203703703702</c:v>
                </c:pt>
                <c:pt idx="15">
                  <c:v>0.23409722222222221</c:v>
                </c:pt>
                <c:pt idx="16">
                  <c:v>0.24543981481481481</c:v>
                </c:pt>
                <c:pt idx="17">
                  <c:v>0.25585648148148149</c:v>
                </c:pt>
                <c:pt idx="18">
                  <c:v>0.26604166666666668</c:v>
                </c:pt>
                <c:pt idx="19">
                  <c:v>0.26898148148148149</c:v>
                </c:pt>
                <c:pt idx="20">
                  <c:v>0.26909722222222221</c:v>
                </c:pt>
                <c:pt idx="21">
                  <c:v>0.27075231481481482</c:v>
                </c:pt>
                <c:pt idx="22">
                  <c:v>0.27175925925925926</c:v>
                </c:pt>
                <c:pt idx="23">
                  <c:v>0.27185185185185184</c:v>
                </c:pt>
                <c:pt idx="24">
                  <c:v>0.27199074074074076</c:v>
                </c:pt>
                <c:pt idx="25">
                  <c:v>0.28895833333333337</c:v>
                </c:pt>
                <c:pt idx="26">
                  <c:v>0.29821759259259256</c:v>
                </c:pt>
                <c:pt idx="27">
                  <c:v>0.30701388888888886</c:v>
                </c:pt>
                <c:pt idx="28">
                  <c:v>0.31581018518518517</c:v>
                </c:pt>
                <c:pt idx="29">
                  <c:v>0.31724537037037037</c:v>
                </c:pt>
                <c:pt idx="30">
                  <c:v>0.31725694444444447</c:v>
                </c:pt>
                <c:pt idx="31">
                  <c:v>0.32368055555555558</c:v>
                </c:pt>
                <c:pt idx="32">
                  <c:v>0.32476851851851851</c:v>
                </c:pt>
                <c:pt idx="33">
                  <c:v>0.32777777777777778</c:v>
                </c:pt>
                <c:pt idx="34">
                  <c:v>0.330625</c:v>
                </c:pt>
                <c:pt idx="35">
                  <c:v>0.33107638888888885</c:v>
                </c:pt>
                <c:pt idx="36">
                  <c:v>0.33599537037037036</c:v>
                </c:pt>
                <c:pt idx="37">
                  <c:v>0.33664351851851854</c:v>
                </c:pt>
                <c:pt idx="38">
                  <c:v>0.34196759259259263</c:v>
                </c:pt>
                <c:pt idx="39">
                  <c:v>0.34682870370370367</c:v>
                </c:pt>
                <c:pt idx="40">
                  <c:v>0.35192129629629632</c:v>
                </c:pt>
                <c:pt idx="41">
                  <c:v>0.35701388888888891</c:v>
                </c:pt>
                <c:pt idx="42">
                  <c:v>0.36210648148148145</c:v>
                </c:pt>
                <c:pt idx="43">
                  <c:v>0.36743055555555554</c:v>
                </c:pt>
                <c:pt idx="44">
                  <c:v>0.37229166666666669</c:v>
                </c:pt>
                <c:pt idx="45">
                  <c:v>0.37784722222222222</c:v>
                </c:pt>
              </c:numCache>
            </c:numRef>
          </c:xVal>
          <c:yVal>
            <c:numRef>
              <c:f>'too fast so messy'!$B$2:$B$47</c:f>
              <c:numCache>
                <c:formatCode>General</c:formatCode>
                <c:ptCount val="46"/>
                <c:pt idx="0">
                  <c:v>304.61</c:v>
                </c:pt>
                <c:pt idx="1">
                  <c:v>304.57</c:v>
                </c:pt>
                <c:pt idx="2">
                  <c:v>304.54000000000002</c:v>
                </c:pt>
                <c:pt idx="3">
                  <c:v>304.52999999999997</c:v>
                </c:pt>
                <c:pt idx="4">
                  <c:v>304.52</c:v>
                </c:pt>
                <c:pt idx="5">
                  <c:v>304.52</c:v>
                </c:pt>
                <c:pt idx="7">
                  <c:v>304.52999999999997</c:v>
                </c:pt>
                <c:pt idx="8">
                  <c:v>304.54000000000002</c:v>
                </c:pt>
                <c:pt idx="9">
                  <c:v>305.02999999999997</c:v>
                </c:pt>
                <c:pt idx="10">
                  <c:v>305.79000000000002</c:v>
                </c:pt>
                <c:pt idx="11">
                  <c:v>306.89</c:v>
                </c:pt>
                <c:pt idx="12">
                  <c:v>308.19</c:v>
                </c:pt>
                <c:pt idx="13">
                  <c:v>309.60000000000002</c:v>
                </c:pt>
                <c:pt idx="14">
                  <c:v>310.69</c:v>
                </c:pt>
                <c:pt idx="15">
                  <c:v>311.7</c:v>
                </c:pt>
                <c:pt idx="16">
                  <c:v>312.61</c:v>
                </c:pt>
                <c:pt idx="17">
                  <c:v>313.2</c:v>
                </c:pt>
                <c:pt idx="18">
                  <c:v>313.5</c:v>
                </c:pt>
                <c:pt idx="19">
                  <c:v>313.52999999999997</c:v>
                </c:pt>
                <c:pt idx="20">
                  <c:v>313.54000000000002</c:v>
                </c:pt>
                <c:pt idx="21">
                  <c:v>313.54000000000002</c:v>
                </c:pt>
                <c:pt idx="22">
                  <c:v>313.54000000000002</c:v>
                </c:pt>
                <c:pt idx="24">
                  <c:v>313.52999999999997</c:v>
                </c:pt>
                <c:pt idx="25">
                  <c:v>313.11</c:v>
                </c:pt>
                <c:pt idx="26">
                  <c:v>312.55</c:v>
                </c:pt>
                <c:pt idx="27">
                  <c:v>311.85000000000002</c:v>
                </c:pt>
                <c:pt idx="28">
                  <c:v>310.99</c:v>
                </c:pt>
                <c:pt idx="29">
                  <c:v>310.77</c:v>
                </c:pt>
                <c:pt idx="30">
                  <c:v>310.76</c:v>
                </c:pt>
                <c:pt idx="31">
                  <c:v>310.14999999999998</c:v>
                </c:pt>
                <c:pt idx="32">
                  <c:v>309.95</c:v>
                </c:pt>
                <c:pt idx="33">
                  <c:v>309.62</c:v>
                </c:pt>
                <c:pt idx="34">
                  <c:v>309.37</c:v>
                </c:pt>
                <c:pt idx="35">
                  <c:v>309.24</c:v>
                </c:pt>
                <c:pt idx="36">
                  <c:v>308.69</c:v>
                </c:pt>
                <c:pt idx="37">
                  <c:v>308.69</c:v>
                </c:pt>
                <c:pt idx="38">
                  <c:v>308.10000000000002</c:v>
                </c:pt>
                <c:pt idx="39">
                  <c:v>307.54000000000002</c:v>
                </c:pt>
                <c:pt idx="40">
                  <c:v>307.02999999999997</c:v>
                </c:pt>
                <c:pt idx="41">
                  <c:v>306.52999999999997</c:v>
                </c:pt>
                <c:pt idx="42">
                  <c:v>306.08</c:v>
                </c:pt>
                <c:pt idx="43">
                  <c:v>305.64999999999998</c:v>
                </c:pt>
                <c:pt idx="44">
                  <c:v>305.31</c:v>
                </c:pt>
                <c:pt idx="45">
                  <c:v>304.99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'too fast so messy'!$A$2:$A$47</c:f>
              <c:numCache>
                <c:formatCode>h:mm:ss</c:formatCode>
                <c:ptCount val="46"/>
                <c:pt idx="0">
                  <c:v>0.13773148148148148</c:v>
                </c:pt>
                <c:pt idx="1">
                  <c:v>0.13981481481481481</c:v>
                </c:pt>
                <c:pt idx="2">
                  <c:v>0.14212962962962963</c:v>
                </c:pt>
                <c:pt idx="3">
                  <c:v>0.14408564814814814</c:v>
                </c:pt>
                <c:pt idx="4">
                  <c:v>0.14480324074074075</c:v>
                </c:pt>
                <c:pt idx="5">
                  <c:v>0.14571759259259259</c:v>
                </c:pt>
                <c:pt idx="6">
                  <c:v>0.14641203703703703</c:v>
                </c:pt>
                <c:pt idx="7">
                  <c:v>0.14652777777777778</c:v>
                </c:pt>
                <c:pt idx="8">
                  <c:v>0.14833333333333334</c:v>
                </c:pt>
                <c:pt idx="9">
                  <c:v>0.16511574074074073</c:v>
                </c:pt>
                <c:pt idx="10">
                  <c:v>0.1769212962962963</c:v>
                </c:pt>
                <c:pt idx="11">
                  <c:v>0.18918981481481481</c:v>
                </c:pt>
                <c:pt idx="12">
                  <c:v>0.20145833333333332</c:v>
                </c:pt>
                <c:pt idx="13">
                  <c:v>0.21395833333333333</c:v>
                </c:pt>
                <c:pt idx="14">
                  <c:v>0.22391203703703702</c:v>
                </c:pt>
                <c:pt idx="15">
                  <c:v>0.23409722222222221</c:v>
                </c:pt>
                <c:pt idx="16">
                  <c:v>0.24543981481481481</c:v>
                </c:pt>
                <c:pt idx="17">
                  <c:v>0.25585648148148149</c:v>
                </c:pt>
                <c:pt idx="18">
                  <c:v>0.26604166666666668</c:v>
                </c:pt>
                <c:pt idx="19">
                  <c:v>0.26898148148148149</c:v>
                </c:pt>
                <c:pt idx="20">
                  <c:v>0.26909722222222221</c:v>
                </c:pt>
                <c:pt idx="21">
                  <c:v>0.27075231481481482</c:v>
                </c:pt>
                <c:pt idx="22">
                  <c:v>0.27175925925925926</c:v>
                </c:pt>
                <c:pt idx="23">
                  <c:v>0.27185185185185184</c:v>
                </c:pt>
                <c:pt idx="24">
                  <c:v>0.27199074074074076</c:v>
                </c:pt>
                <c:pt idx="25">
                  <c:v>0.28895833333333337</c:v>
                </c:pt>
                <c:pt idx="26">
                  <c:v>0.29821759259259256</c:v>
                </c:pt>
                <c:pt idx="27">
                  <c:v>0.30701388888888886</c:v>
                </c:pt>
                <c:pt idx="28">
                  <c:v>0.31581018518518517</c:v>
                </c:pt>
                <c:pt idx="29">
                  <c:v>0.31724537037037037</c:v>
                </c:pt>
                <c:pt idx="30">
                  <c:v>0.31725694444444447</c:v>
                </c:pt>
                <c:pt idx="31">
                  <c:v>0.32368055555555558</c:v>
                </c:pt>
                <c:pt idx="32">
                  <c:v>0.32476851851851851</c:v>
                </c:pt>
                <c:pt idx="33">
                  <c:v>0.32777777777777778</c:v>
                </c:pt>
                <c:pt idx="34">
                  <c:v>0.330625</c:v>
                </c:pt>
                <c:pt idx="35">
                  <c:v>0.33107638888888885</c:v>
                </c:pt>
                <c:pt idx="36">
                  <c:v>0.33599537037037036</c:v>
                </c:pt>
                <c:pt idx="37">
                  <c:v>0.33664351851851854</c:v>
                </c:pt>
                <c:pt idx="38">
                  <c:v>0.34196759259259263</c:v>
                </c:pt>
                <c:pt idx="39">
                  <c:v>0.34682870370370367</c:v>
                </c:pt>
                <c:pt idx="40">
                  <c:v>0.35192129629629632</c:v>
                </c:pt>
                <c:pt idx="41">
                  <c:v>0.35701388888888891</c:v>
                </c:pt>
                <c:pt idx="42">
                  <c:v>0.36210648148148145</c:v>
                </c:pt>
                <c:pt idx="43">
                  <c:v>0.36743055555555554</c:v>
                </c:pt>
                <c:pt idx="44">
                  <c:v>0.37229166666666669</c:v>
                </c:pt>
                <c:pt idx="45">
                  <c:v>0.37784722222222222</c:v>
                </c:pt>
              </c:numCache>
            </c:numRef>
          </c:xVal>
          <c:yVal>
            <c:numRef>
              <c:f>'too fast so messy'!$C$2:$C$47</c:f>
              <c:numCache>
                <c:formatCode>General</c:formatCode>
                <c:ptCount val="46"/>
                <c:pt idx="0">
                  <c:v>304.62930922730942</c:v>
                </c:pt>
                <c:pt idx="1">
                  <c:v>304.58462751758242</c:v>
                </c:pt>
                <c:pt idx="2">
                  <c:v>304.54927722564099</c:v>
                </c:pt>
                <c:pt idx="3">
                  <c:v>304.53122252610825</c:v>
                </c:pt>
                <c:pt idx="4">
                  <c:v>304.52732311146502</c:v>
                </c:pt>
                <c:pt idx="5">
                  <c:v>304.5244767432867</c:v>
                </c:pt>
                <c:pt idx="6">
                  <c:v>304.52390476657428</c:v>
                </c:pt>
                <c:pt idx="7">
                  <c:v>304.52394289910796</c:v>
                </c:pt>
                <c:pt idx="8">
                  <c:v>304.52947402747827</c:v>
                </c:pt>
                <c:pt idx="9">
                  <c:v>305.01567985546313</c:v>
                </c:pt>
                <c:pt idx="10">
                  <c:v>305.78961998914798</c:v>
                </c:pt>
                <c:pt idx="11">
                  <c:v>306.89279365217629</c:v>
                </c:pt>
                <c:pt idx="12">
                  <c:v>308.19759876053894</c:v>
                </c:pt>
                <c:pt idx="13">
                  <c:v>309.60697362334838</c:v>
                </c:pt>
                <c:pt idx="14">
                  <c:v>310.69551417652764</c:v>
                </c:pt>
                <c:pt idx="15">
                  <c:v>311.70155545425223</c:v>
                </c:pt>
                <c:pt idx="16">
                  <c:v>312.61449647192893</c:v>
                </c:pt>
                <c:pt idx="17">
                  <c:v>313.19945625005926</c:v>
                </c:pt>
                <c:pt idx="18">
                  <c:v>313.49689056649208</c:v>
                </c:pt>
                <c:pt idx="19">
                  <c:v>313.52898976134452</c:v>
                </c:pt>
                <c:pt idx="20">
                  <c:v>313.52975198295019</c:v>
                </c:pt>
                <c:pt idx="21">
                  <c:v>313.53648445706534</c:v>
                </c:pt>
                <c:pt idx="22">
                  <c:v>313.53676643983681</c:v>
                </c:pt>
                <c:pt idx="23">
                  <c:v>313.53664746870072</c:v>
                </c:pt>
                <c:pt idx="24">
                  <c:v>313.53642325671325</c:v>
                </c:pt>
                <c:pt idx="25">
                  <c:v>313.10306098984859</c:v>
                </c:pt>
                <c:pt idx="26">
                  <c:v>312.54831813538897</c:v>
                </c:pt>
                <c:pt idx="27">
                  <c:v>311.84506701645677</c:v>
                </c:pt>
                <c:pt idx="28">
                  <c:v>311.0048131768541</c:v>
                </c:pt>
                <c:pt idx="29">
                  <c:v>310.85743923821349</c:v>
                </c:pt>
                <c:pt idx="30">
                  <c:v>310.85624081790274</c:v>
                </c:pt>
                <c:pt idx="31">
                  <c:v>310.1702184497712</c:v>
                </c:pt>
                <c:pt idx="32">
                  <c:v>310.05058861903996</c:v>
                </c:pt>
                <c:pt idx="33">
                  <c:v>309.71600164603416</c:v>
                </c:pt>
                <c:pt idx="34">
                  <c:v>309.39579036336175</c:v>
                </c:pt>
                <c:pt idx="35">
                  <c:v>309.34481103675159</c:v>
                </c:pt>
                <c:pt idx="36">
                  <c:v>308.78805011961038</c:v>
                </c:pt>
                <c:pt idx="37">
                  <c:v>308.71478126760206</c:v>
                </c:pt>
                <c:pt idx="38">
                  <c:v>308.11786261814933</c:v>
                </c:pt>
                <c:pt idx="39">
                  <c:v>307.58683328847837</c:v>
                </c:pt>
                <c:pt idx="40">
                  <c:v>307.05373036089179</c:v>
                </c:pt>
                <c:pt idx="41">
                  <c:v>306.55296517680398</c:v>
                </c:pt>
                <c:pt idx="42">
                  <c:v>306.09272990254743</c:v>
                </c:pt>
                <c:pt idx="43">
                  <c:v>305.6630728252407</c:v>
                </c:pt>
                <c:pt idx="44">
                  <c:v>305.32317937351309</c:v>
                </c:pt>
                <c:pt idx="45">
                  <c:v>305.00266166328333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139520"/>
        <c:axId val="-1141126464"/>
      </c:scatterChart>
      <c:valAx>
        <c:axId val="-114113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126464"/>
        <c:crosses val="autoZero"/>
        <c:crossBetween val="midCat"/>
      </c:valAx>
      <c:valAx>
        <c:axId val="-11411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1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lattotal!$B$1</c:f>
              <c:strCache>
                <c:ptCount val="1"/>
                <c:pt idx="0">
                  <c:v>Lat Temp Mod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lattotal!$A$2:$A$160</c:f>
              <c:numCache>
                <c:formatCode>General</c:formatCode>
                <c:ptCount val="159"/>
                <c:pt idx="0">
                  <c:v>6.9000000000000006E-2</c:v>
                </c:pt>
                <c:pt idx="1">
                  <c:v>7.6999999999999999E-2</c:v>
                </c:pt>
                <c:pt idx="2">
                  <c:v>9.0999999999999998E-2</c:v>
                </c:pt>
                <c:pt idx="3">
                  <c:v>0.19900000000000001</c:v>
                </c:pt>
                <c:pt idx="4">
                  <c:v>0.21299999999999999</c:v>
                </c:pt>
                <c:pt idx="5">
                  <c:v>0.219</c:v>
                </c:pt>
                <c:pt idx="6">
                  <c:v>0.34100000000000003</c:v>
                </c:pt>
                <c:pt idx="7">
                  <c:v>0.47499999999999998</c:v>
                </c:pt>
                <c:pt idx="8">
                  <c:v>0.625</c:v>
                </c:pt>
                <c:pt idx="9">
                  <c:v>0.77800000000000002</c:v>
                </c:pt>
                <c:pt idx="10">
                  <c:v>0.94299999999999995</c:v>
                </c:pt>
                <c:pt idx="11">
                  <c:v>1.032</c:v>
                </c:pt>
                <c:pt idx="12">
                  <c:v>1.2230000000000001</c:v>
                </c:pt>
                <c:pt idx="13">
                  <c:v>1.3149999999999999</c:v>
                </c:pt>
                <c:pt idx="14">
                  <c:v>1.5149999999999999</c:v>
                </c:pt>
                <c:pt idx="15">
                  <c:v>1.825</c:v>
                </c:pt>
                <c:pt idx="16">
                  <c:v>2.1549999999999998</c:v>
                </c:pt>
                <c:pt idx="17">
                  <c:v>2.4889999999999999</c:v>
                </c:pt>
                <c:pt idx="18">
                  <c:v>2.8690000000000002</c:v>
                </c:pt>
                <c:pt idx="19">
                  <c:v>2.9089999999999998</c:v>
                </c:pt>
                <c:pt idx="20">
                  <c:v>3.2250000000000001</c:v>
                </c:pt>
                <c:pt idx="21">
                  <c:v>3.59</c:v>
                </c:pt>
                <c:pt idx="22">
                  <c:v>3.9580000000000002</c:v>
                </c:pt>
                <c:pt idx="23">
                  <c:v>4.3150000000000004</c:v>
                </c:pt>
                <c:pt idx="24">
                  <c:v>4.6669999999999998</c:v>
                </c:pt>
                <c:pt idx="25">
                  <c:v>4.9969999999999999</c:v>
                </c:pt>
                <c:pt idx="26">
                  <c:v>5.3159999999999998</c:v>
                </c:pt>
                <c:pt idx="27">
                  <c:v>5.6529999999999996</c:v>
                </c:pt>
                <c:pt idx="28">
                  <c:v>5.782</c:v>
                </c:pt>
                <c:pt idx="29">
                  <c:v>5.9790000000000001</c:v>
                </c:pt>
                <c:pt idx="30">
                  <c:v>6.2969999999999997</c:v>
                </c:pt>
                <c:pt idx="31">
                  <c:v>6.6310000000000002</c:v>
                </c:pt>
                <c:pt idx="32">
                  <c:v>6.9720000000000004</c:v>
                </c:pt>
                <c:pt idx="33">
                  <c:v>6.9889999999999999</c:v>
                </c:pt>
                <c:pt idx="34">
                  <c:v>7.3019999999999996</c:v>
                </c:pt>
                <c:pt idx="35">
                  <c:v>7.5739999999999998</c:v>
                </c:pt>
                <c:pt idx="36">
                  <c:v>7.8890000000000002</c:v>
                </c:pt>
                <c:pt idx="37">
                  <c:v>8.1959999999999997</c:v>
                </c:pt>
                <c:pt idx="38">
                  <c:v>8.548</c:v>
                </c:pt>
                <c:pt idx="39">
                  <c:v>8.8819999999999997</c:v>
                </c:pt>
                <c:pt idx="40">
                  <c:v>9.2189999999999994</c:v>
                </c:pt>
                <c:pt idx="41">
                  <c:v>9.4749999999999996</c:v>
                </c:pt>
                <c:pt idx="42">
                  <c:v>9.6329999999999991</c:v>
                </c:pt>
                <c:pt idx="43" formatCode="0.000">
                  <c:v>9.6790000000000003</c:v>
                </c:pt>
                <c:pt idx="44">
                  <c:v>10.025</c:v>
                </c:pt>
                <c:pt idx="45" formatCode="0.000">
                  <c:v>10.103999999999999</c:v>
                </c:pt>
                <c:pt idx="46" formatCode="0.000">
                  <c:v>10.595000000000001</c:v>
                </c:pt>
                <c:pt idx="47" formatCode="0.000">
                  <c:v>11.032</c:v>
                </c:pt>
                <c:pt idx="48" formatCode="0.000">
                  <c:v>11.558</c:v>
                </c:pt>
                <c:pt idx="49" formatCode="0.000">
                  <c:v>12.06</c:v>
                </c:pt>
                <c:pt idx="50" formatCode="0.000">
                  <c:v>12.57</c:v>
                </c:pt>
                <c:pt idx="51" formatCode="0.000">
                  <c:v>13.103</c:v>
                </c:pt>
                <c:pt idx="52" formatCode="0.000">
                  <c:v>13.654999999999999</c:v>
                </c:pt>
                <c:pt idx="53" formatCode="0.000">
                  <c:v>14.05</c:v>
                </c:pt>
                <c:pt idx="54">
                  <c:v>14.44</c:v>
                </c:pt>
                <c:pt idx="55" formatCode="0.000">
                  <c:v>14.525</c:v>
                </c:pt>
                <c:pt idx="56" formatCode="0.000">
                  <c:v>14.904999999999999</c:v>
                </c:pt>
                <c:pt idx="57" formatCode="0.000">
                  <c:v>15.315</c:v>
                </c:pt>
                <c:pt idx="58" formatCode="0.000">
                  <c:v>15.975</c:v>
                </c:pt>
                <c:pt idx="59" formatCode="0.000">
                  <c:v>16.763999999999999</c:v>
                </c:pt>
                <c:pt idx="60">
                  <c:v>16.783999999999999</c:v>
                </c:pt>
                <c:pt idx="61" formatCode="0.000">
                  <c:v>17.504000000000001</c:v>
                </c:pt>
                <c:pt idx="62" formatCode="0.000">
                  <c:v>18.689</c:v>
                </c:pt>
                <c:pt idx="63" formatCode="0.000">
                  <c:v>19.318000000000001</c:v>
                </c:pt>
                <c:pt idx="64">
                  <c:v>19.616</c:v>
                </c:pt>
                <c:pt idx="65" formatCode="0.000">
                  <c:v>20.038</c:v>
                </c:pt>
                <c:pt idx="66" formatCode="0.000">
                  <c:v>20.792999999999999</c:v>
                </c:pt>
                <c:pt idx="67">
                  <c:v>21.027999999999999</c:v>
                </c:pt>
                <c:pt idx="68" formatCode="0.000">
                  <c:v>21.564</c:v>
                </c:pt>
                <c:pt idx="69" formatCode="0.000">
                  <c:v>22.169</c:v>
                </c:pt>
                <c:pt idx="70">
                  <c:v>22.530999999999999</c:v>
                </c:pt>
                <c:pt idx="71" formatCode="0.000">
                  <c:v>22.81</c:v>
                </c:pt>
                <c:pt idx="72" formatCode="0.000">
                  <c:v>23.361999999999998</c:v>
                </c:pt>
                <c:pt idx="73" formatCode="0.000">
                  <c:v>23.89</c:v>
                </c:pt>
                <c:pt idx="74">
                  <c:v>24.288</c:v>
                </c:pt>
                <c:pt idx="75" formatCode="0.000">
                  <c:v>24.416</c:v>
                </c:pt>
                <c:pt idx="76" formatCode="0.000">
                  <c:v>25.01</c:v>
                </c:pt>
                <c:pt idx="77" formatCode="0.000">
                  <c:v>25.071000000000002</c:v>
                </c:pt>
                <c:pt idx="78" formatCode="0.000">
                  <c:v>25.481000000000002</c:v>
                </c:pt>
                <c:pt idx="79" formatCode="0.000">
                  <c:v>26.113</c:v>
                </c:pt>
                <c:pt idx="80" formatCode="0.000">
                  <c:v>26.849</c:v>
                </c:pt>
                <c:pt idx="81" formatCode="0.000">
                  <c:v>27.577000000000002</c:v>
                </c:pt>
                <c:pt idx="82">
                  <c:v>27.934000000000001</c:v>
                </c:pt>
                <c:pt idx="83" formatCode="0.000">
                  <c:v>28.082999999999998</c:v>
                </c:pt>
                <c:pt idx="84" formatCode="0.000">
                  <c:v>28.588999999999999</c:v>
                </c:pt>
                <c:pt idx="85" formatCode="0.000">
                  <c:v>29.914999999999999</c:v>
                </c:pt>
                <c:pt idx="86" formatCode="0.000">
                  <c:v>31.478999999999999</c:v>
                </c:pt>
                <c:pt idx="87">
                  <c:v>31.863</c:v>
                </c:pt>
                <c:pt idx="88">
                  <c:v>32.765000000000001</c:v>
                </c:pt>
                <c:pt idx="89" formatCode="0.000">
                  <c:v>32.823999999999998</c:v>
                </c:pt>
                <c:pt idx="90">
                  <c:v>33.512999999999998</c:v>
                </c:pt>
                <c:pt idx="91" formatCode="0.000">
                  <c:v>34.027000000000001</c:v>
                </c:pt>
                <c:pt idx="92">
                  <c:v>34.195999999999998</c:v>
                </c:pt>
                <c:pt idx="93" formatCode="0.000">
                  <c:v>34.781999999999996</c:v>
                </c:pt>
                <c:pt idx="94" formatCode="0.000">
                  <c:v>35.750999999999998</c:v>
                </c:pt>
                <c:pt idx="95">
                  <c:v>36.237000000000002</c:v>
                </c:pt>
                <c:pt idx="96">
                  <c:v>36.575000000000003</c:v>
                </c:pt>
                <c:pt idx="97">
                  <c:v>36.850999999999999</c:v>
                </c:pt>
                <c:pt idx="98">
                  <c:v>37.143000000000001</c:v>
                </c:pt>
                <c:pt idx="99">
                  <c:v>37.418999999999997</c:v>
                </c:pt>
                <c:pt idx="100">
                  <c:v>37.445</c:v>
                </c:pt>
                <c:pt idx="101">
                  <c:v>37.671999999999997</c:v>
                </c:pt>
                <c:pt idx="102" formatCode="0.000">
                  <c:v>37.954000000000001</c:v>
                </c:pt>
                <c:pt idx="103">
                  <c:v>37.99</c:v>
                </c:pt>
                <c:pt idx="104">
                  <c:v>38.603999999999999</c:v>
                </c:pt>
                <c:pt idx="105">
                  <c:v>39.777999999999999</c:v>
                </c:pt>
                <c:pt idx="106">
                  <c:v>39.789000000000001</c:v>
                </c:pt>
                <c:pt idx="107">
                  <c:v>40.127000000000002</c:v>
                </c:pt>
                <c:pt idx="108">
                  <c:v>40.448999999999998</c:v>
                </c:pt>
                <c:pt idx="109">
                  <c:v>40.732999999999997</c:v>
                </c:pt>
                <c:pt idx="110">
                  <c:v>41.024000000000001</c:v>
                </c:pt>
                <c:pt idx="111">
                  <c:v>41.331000000000003</c:v>
                </c:pt>
                <c:pt idx="112">
                  <c:v>41.869</c:v>
                </c:pt>
                <c:pt idx="113">
                  <c:v>41.93</c:v>
                </c:pt>
                <c:pt idx="114">
                  <c:v>42.506</c:v>
                </c:pt>
                <c:pt idx="115">
                  <c:v>43.249000000000002</c:v>
                </c:pt>
                <c:pt idx="116">
                  <c:v>43.801000000000002</c:v>
                </c:pt>
                <c:pt idx="117">
                  <c:v>44.146000000000001</c:v>
                </c:pt>
                <c:pt idx="118">
                  <c:v>44.554000000000002</c:v>
                </c:pt>
                <c:pt idx="119">
                  <c:v>45.350999999999999</c:v>
                </c:pt>
                <c:pt idx="120">
                  <c:v>45.902999999999999</c:v>
                </c:pt>
                <c:pt idx="121">
                  <c:v>46.286000000000001</c:v>
                </c:pt>
                <c:pt idx="122">
                  <c:v>47.061</c:v>
                </c:pt>
                <c:pt idx="123">
                  <c:v>47.811999999999998</c:v>
                </c:pt>
                <c:pt idx="124">
                  <c:v>48.289000000000001</c:v>
                </c:pt>
                <c:pt idx="125">
                  <c:v>49.005000000000003</c:v>
                </c:pt>
                <c:pt idx="126">
                  <c:v>49.936999999999998</c:v>
                </c:pt>
                <c:pt idx="127">
                  <c:v>51.8</c:v>
                </c:pt>
                <c:pt idx="128">
                  <c:v>52.305999999999997</c:v>
                </c:pt>
                <c:pt idx="129">
                  <c:v>53.328000000000003</c:v>
                </c:pt>
                <c:pt idx="130">
                  <c:v>54.07</c:v>
                </c:pt>
                <c:pt idx="131">
                  <c:v>54.414999999999999</c:v>
                </c:pt>
                <c:pt idx="132">
                  <c:v>54.76</c:v>
                </c:pt>
                <c:pt idx="133">
                  <c:v>55.71</c:v>
                </c:pt>
                <c:pt idx="134">
                  <c:v>56.116999999999997</c:v>
                </c:pt>
                <c:pt idx="135">
                  <c:v>57.52</c:v>
                </c:pt>
                <c:pt idx="136">
                  <c:v>57.948999999999998</c:v>
                </c:pt>
                <c:pt idx="137">
                  <c:v>58.417000000000002</c:v>
                </c:pt>
                <c:pt idx="138">
                  <c:v>58.860999999999997</c:v>
                </c:pt>
                <c:pt idx="139">
                  <c:v>59.44</c:v>
                </c:pt>
                <c:pt idx="140">
                  <c:v>59.796999999999997</c:v>
                </c:pt>
                <c:pt idx="141">
                  <c:v>60.698</c:v>
                </c:pt>
                <c:pt idx="142">
                  <c:v>61.127000000000002</c:v>
                </c:pt>
                <c:pt idx="143">
                  <c:v>61.947000000000003</c:v>
                </c:pt>
                <c:pt idx="144">
                  <c:v>62.468000000000004</c:v>
                </c:pt>
                <c:pt idx="145">
                  <c:v>63.088999999999999</c:v>
                </c:pt>
                <c:pt idx="146">
                  <c:v>63.606000000000002</c:v>
                </c:pt>
                <c:pt idx="147">
                  <c:v>64.275999999999996</c:v>
                </c:pt>
                <c:pt idx="148">
                  <c:v>65.293000000000006</c:v>
                </c:pt>
                <c:pt idx="149">
                  <c:v>66.921999999999997</c:v>
                </c:pt>
                <c:pt idx="150">
                  <c:v>68.155000000000001</c:v>
                </c:pt>
                <c:pt idx="151">
                  <c:v>69.527000000000001</c:v>
                </c:pt>
                <c:pt idx="152">
                  <c:v>70.662999999999997</c:v>
                </c:pt>
                <c:pt idx="153">
                  <c:v>71.695999999999998</c:v>
                </c:pt>
                <c:pt idx="154">
                  <c:v>72.769000000000005</c:v>
                </c:pt>
                <c:pt idx="155">
                  <c:v>73.534999999999997</c:v>
                </c:pt>
                <c:pt idx="156">
                  <c:v>75.052000000000007</c:v>
                </c:pt>
                <c:pt idx="157">
                  <c:v>76.216999999999999</c:v>
                </c:pt>
                <c:pt idx="158">
                  <c:v>77.653999999999996</c:v>
                </c:pt>
              </c:numCache>
            </c:numRef>
          </c:xVal>
          <c:yVal>
            <c:numRef>
              <c:f>lattotal!$B$2:$B$160</c:f>
              <c:numCache>
                <c:formatCode>General</c:formatCode>
                <c:ptCount val="159"/>
                <c:pt idx="0">
                  <c:v>16.98</c:v>
                </c:pt>
                <c:pt idx="1">
                  <c:v>16.97</c:v>
                </c:pt>
                <c:pt idx="2">
                  <c:v>16.97</c:v>
                </c:pt>
                <c:pt idx="3">
                  <c:v>16.93</c:v>
                </c:pt>
                <c:pt idx="4">
                  <c:v>16.93</c:v>
                </c:pt>
                <c:pt idx="5">
                  <c:v>16.93</c:v>
                </c:pt>
                <c:pt idx="6">
                  <c:v>16.88</c:v>
                </c:pt>
                <c:pt idx="7">
                  <c:v>16.84</c:v>
                </c:pt>
                <c:pt idx="8">
                  <c:v>16.79</c:v>
                </c:pt>
                <c:pt idx="9">
                  <c:v>16.73</c:v>
                </c:pt>
                <c:pt idx="10">
                  <c:v>16.670000000000002</c:v>
                </c:pt>
                <c:pt idx="11">
                  <c:v>16.64</c:v>
                </c:pt>
                <c:pt idx="12">
                  <c:v>16.57</c:v>
                </c:pt>
                <c:pt idx="13">
                  <c:v>16.53</c:v>
                </c:pt>
                <c:pt idx="14">
                  <c:v>16.46</c:v>
                </c:pt>
                <c:pt idx="15">
                  <c:v>16.329999999999998</c:v>
                </c:pt>
                <c:pt idx="16">
                  <c:v>16.2</c:v>
                </c:pt>
                <c:pt idx="17">
                  <c:v>16.059999999999999</c:v>
                </c:pt>
                <c:pt idx="18">
                  <c:v>15.9</c:v>
                </c:pt>
                <c:pt idx="19">
                  <c:v>15.88</c:v>
                </c:pt>
                <c:pt idx="20">
                  <c:v>15.74</c:v>
                </c:pt>
                <c:pt idx="21">
                  <c:v>15.58</c:v>
                </c:pt>
                <c:pt idx="22">
                  <c:v>15.41</c:v>
                </c:pt>
                <c:pt idx="23">
                  <c:v>15.24</c:v>
                </c:pt>
                <c:pt idx="24">
                  <c:v>15.06</c:v>
                </c:pt>
                <c:pt idx="25">
                  <c:v>14.9</c:v>
                </c:pt>
                <c:pt idx="26">
                  <c:v>14.74</c:v>
                </c:pt>
                <c:pt idx="27">
                  <c:v>14.56</c:v>
                </c:pt>
                <c:pt idx="28">
                  <c:v>14.49</c:v>
                </c:pt>
                <c:pt idx="29">
                  <c:v>14.39</c:v>
                </c:pt>
                <c:pt idx="30">
                  <c:v>14.22</c:v>
                </c:pt>
                <c:pt idx="31">
                  <c:v>14.03</c:v>
                </c:pt>
                <c:pt idx="32">
                  <c:v>13.84</c:v>
                </c:pt>
                <c:pt idx="33">
                  <c:v>13.83</c:v>
                </c:pt>
                <c:pt idx="34">
                  <c:v>13.65</c:v>
                </c:pt>
                <c:pt idx="35">
                  <c:v>13.5</c:v>
                </c:pt>
                <c:pt idx="36">
                  <c:v>13.31</c:v>
                </c:pt>
                <c:pt idx="37">
                  <c:v>13.13</c:v>
                </c:pt>
                <c:pt idx="38">
                  <c:v>12.92</c:v>
                </c:pt>
                <c:pt idx="39">
                  <c:v>12.71</c:v>
                </c:pt>
                <c:pt idx="40">
                  <c:v>12.5</c:v>
                </c:pt>
                <c:pt idx="41">
                  <c:v>12.34</c:v>
                </c:pt>
                <c:pt idx="42">
                  <c:v>12.24</c:v>
                </c:pt>
                <c:pt idx="43" formatCode="0.00">
                  <c:v>12.21</c:v>
                </c:pt>
                <c:pt idx="44">
                  <c:v>11.98</c:v>
                </c:pt>
                <c:pt idx="45" formatCode="0.00">
                  <c:v>11.93</c:v>
                </c:pt>
                <c:pt idx="46" formatCode="0.00">
                  <c:v>11.6</c:v>
                </c:pt>
                <c:pt idx="47" formatCode="0.00">
                  <c:v>11.29</c:v>
                </c:pt>
                <c:pt idx="48" formatCode="0.00">
                  <c:v>10.9</c:v>
                </c:pt>
                <c:pt idx="49" formatCode="0.00">
                  <c:v>10.51</c:v>
                </c:pt>
                <c:pt idx="50" formatCode="0.00">
                  <c:v>10.11</c:v>
                </c:pt>
                <c:pt idx="51" formatCode="0.00">
                  <c:v>9.69</c:v>
                </c:pt>
                <c:pt idx="52" formatCode="0.00">
                  <c:v>9.25</c:v>
                </c:pt>
                <c:pt idx="53" formatCode="0.00">
                  <c:v>8.94</c:v>
                </c:pt>
                <c:pt idx="54">
                  <c:v>8.64</c:v>
                </c:pt>
                <c:pt idx="55" formatCode="0.00">
                  <c:v>8.58</c:v>
                </c:pt>
                <c:pt idx="56" formatCode="0.00">
                  <c:v>8.2899999999999991</c:v>
                </c:pt>
                <c:pt idx="57" formatCode="0.00">
                  <c:v>7.99</c:v>
                </c:pt>
                <c:pt idx="58" formatCode="0.00">
                  <c:v>7.52</c:v>
                </c:pt>
                <c:pt idx="59" formatCode="0.00">
                  <c:v>7.02</c:v>
                </c:pt>
                <c:pt idx="60">
                  <c:v>7.01</c:v>
                </c:pt>
                <c:pt idx="61" formatCode="0.00">
                  <c:v>6.6</c:v>
                </c:pt>
                <c:pt idx="62" formatCode="0.00">
                  <c:v>6.08</c:v>
                </c:pt>
                <c:pt idx="63" formatCode="0.00">
                  <c:v>5.85</c:v>
                </c:pt>
                <c:pt idx="64">
                  <c:v>5.75</c:v>
                </c:pt>
                <c:pt idx="65" formatCode="0.00">
                  <c:v>5.62</c:v>
                </c:pt>
                <c:pt idx="66" formatCode="0.00">
                  <c:v>5.4</c:v>
                </c:pt>
                <c:pt idx="67">
                  <c:v>5.33</c:v>
                </c:pt>
                <c:pt idx="68" formatCode="0.00">
                  <c:v>5.19</c:v>
                </c:pt>
                <c:pt idx="69" formatCode="0.00">
                  <c:v>5.0199999999999996</c:v>
                </c:pt>
                <c:pt idx="70">
                  <c:v>4.92</c:v>
                </c:pt>
                <c:pt idx="71" formatCode="0.00">
                  <c:v>4.84</c:v>
                </c:pt>
                <c:pt idx="72" formatCode="0.00">
                  <c:v>4.67</c:v>
                </c:pt>
                <c:pt idx="73" formatCode="0.00">
                  <c:v>4.5</c:v>
                </c:pt>
                <c:pt idx="74">
                  <c:v>4.3499999999999996</c:v>
                </c:pt>
                <c:pt idx="75" formatCode="0.00">
                  <c:v>4.3</c:v>
                </c:pt>
                <c:pt idx="76" formatCode="0.00">
                  <c:v>4.05</c:v>
                </c:pt>
                <c:pt idx="77" formatCode="0.00">
                  <c:v>4.03</c:v>
                </c:pt>
                <c:pt idx="78" formatCode="0.00">
                  <c:v>3.83</c:v>
                </c:pt>
                <c:pt idx="79" formatCode="0.00">
                  <c:v>3.5</c:v>
                </c:pt>
                <c:pt idx="80" formatCode="0.00">
                  <c:v>3.04</c:v>
                </c:pt>
                <c:pt idx="81" formatCode="0.00">
                  <c:v>2.5</c:v>
                </c:pt>
                <c:pt idx="82">
                  <c:v>2.21</c:v>
                </c:pt>
                <c:pt idx="83" formatCode="0.00">
                  <c:v>2.08</c:v>
                </c:pt>
                <c:pt idx="84" formatCode="0.00">
                  <c:v>1.61</c:v>
                </c:pt>
                <c:pt idx="85" formatCode="0.00">
                  <c:v>0.11</c:v>
                </c:pt>
                <c:pt idx="86" formatCode="0.00">
                  <c:v>-2.5499999999999998</c:v>
                </c:pt>
                <c:pt idx="87">
                  <c:v>-3.37</c:v>
                </c:pt>
                <c:pt idx="88">
                  <c:v>-5.38</c:v>
                </c:pt>
                <c:pt idx="89" formatCode="0.00">
                  <c:v>-5.52</c:v>
                </c:pt>
                <c:pt idx="90">
                  <c:v>-7.07</c:v>
                </c:pt>
                <c:pt idx="91" formatCode="0.00">
                  <c:v>-8.17</c:v>
                </c:pt>
                <c:pt idx="92">
                  <c:v>-8.51</c:v>
                </c:pt>
                <c:pt idx="93" formatCode="0.00">
                  <c:v>-9.6300000000000008</c:v>
                </c:pt>
                <c:pt idx="94" formatCode="0.00">
                  <c:v>-11.21</c:v>
                </c:pt>
                <c:pt idx="95">
                  <c:v>-11.97</c:v>
                </c:pt>
                <c:pt idx="96">
                  <c:v>-12.49</c:v>
                </c:pt>
                <c:pt idx="97">
                  <c:v>-12.91</c:v>
                </c:pt>
                <c:pt idx="98">
                  <c:v>-13.34</c:v>
                </c:pt>
                <c:pt idx="99">
                  <c:v>-13.74</c:v>
                </c:pt>
                <c:pt idx="100">
                  <c:v>-13.78</c:v>
                </c:pt>
                <c:pt idx="101">
                  <c:v>-14.11</c:v>
                </c:pt>
                <c:pt idx="102" formatCode="0.00">
                  <c:v>-14.51</c:v>
                </c:pt>
                <c:pt idx="103">
                  <c:v>-14.56</c:v>
                </c:pt>
                <c:pt idx="104">
                  <c:v>-15.41</c:v>
                </c:pt>
                <c:pt idx="105">
                  <c:v>-16.97</c:v>
                </c:pt>
                <c:pt idx="106">
                  <c:v>-16.98</c:v>
                </c:pt>
                <c:pt idx="107">
                  <c:v>-17.41</c:v>
                </c:pt>
                <c:pt idx="108">
                  <c:v>-17.82</c:v>
                </c:pt>
                <c:pt idx="109">
                  <c:v>-18.170000000000002</c:v>
                </c:pt>
                <c:pt idx="110">
                  <c:v>-18.53</c:v>
                </c:pt>
                <c:pt idx="111">
                  <c:v>-18.899999999999999</c:v>
                </c:pt>
                <c:pt idx="112">
                  <c:v>-19.53</c:v>
                </c:pt>
                <c:pt idx="113">
                  <c:v>-19.61</c:v>
                </c:pt>
                <c:pt idx="114">
                  <c:v>-20.27</c:v>
                </c:pt>
                <c:pt idx="115">
                  <c:v>-21.11</c:v>
                </c:pt>
                <c:pt idx="116">
                  <c:v>-21.72</c:v>
                </c:pt>
                <c:pt idx="117">
                  <c:v>-22.09</c:v>
                </c:pt>
                <c:pt idx="118">
                  <c:v>-22.53</c:v>
                </c:pt>
                <c:pt idx="119">
                  <c:v>-23.36</c:v>
                </c:pt>
                <c:pt idx="120">
                  <c:v>-23.92</c:v>
                </c:pt>
                <c:pt idx="121">
                  <c:v>-24.3</c:v>
                </c:pt>
                <c:pt idx="122">
                  <c:v>-25.04</c:v>
                </c:pt>
                <c:pt idx="123">
                  <c:v>-25.73</c:v>
                </c:pt>
                <c:pt idx="124">
                  <c:v>-26.15</c:v>
                </c:pt>
                <c:pt idx="125">
                  <c:v>-26.76</c:v>
                </c:pt>
                <c:pt idx="126">
                  <c:v>-27.51</c:v>
                </c:pt>
                <c:pt idx="127">
                  <c:v>-28.91</c:v>
                </c:pt>
                <c:pt idx="128">
                  <c:v>-29.27</c:v>
                </c:pt>
                <c:pt idx="129">
                  <c:v>-29.95</c:v>
                </c:pt>
                <c:pt idx="130">
                  <c:v>-30.43</c:v>
                </c:pt>
                <c:pt idx="131">
                  <c:v>-30.64</c:v>
                </c:pt>
                <c:pt idx="132">
                  <c:v>-30.85</c:v>
                </c:pt>
                <c:pt idx="133">
                  <c:v>-31.4</c:v>
                </c:pt>
                <c:pt idx="134">
                  <c:v>-31.62</c:v>
                </c:pt>
                <c:pt idx="135">
                  <c:v>-32.36</c:v>
                </c:pt>
                <c:pt idx="136">
                  <c:v>-32.44</c:v>
                </c:pt>
                <c:pt idx="137">
                  <c:v>-32.61</c:v>
                </c:pt>
                <c:pt idx="138">
                  <c:v>-32.770000000000003</c:v>
                </c:pt>
                <c:pt idx="139">
                  <c:v>-32.97</c:v>
                </c:pt>
                <c:pt idx="140">
                  <c:v>-33.08</c:v>
                </c:pt>
                <c:pt idx="141">
                  <c:v>-33.36</c:v>
                </c:pt>
                <c:pt idx="142">
                  <c:v>-33.479999999999997</c:v>
                </c:pt>
                <c:pt idx="143">
                  <c:v>-33.71</c:v>
                </c:pt>
                <c:pt idx="144">
                  <c:v>-33.86</c:v>
                </c:pt>
                <c:pt idx="145">
                  <c:v>-34.04</c:v>
                </c:pt>
                <c:pt idx="146">
                  <c:v>-34.19</c:v>
                </c:pt>
                <c:pt idx="147">
                  <c:v>-34.39</c:v>
                </c:pt>
                <c:pt idx="148">
                  <c:v>-34.72</c:v>
                </c:pt>
                <c:pt idx="149">
                  <c:v>-35.35</c:v>
                </c:pt>
                <c:pt idx="150">
                  <c:v>-35.92</c:v>
                </c:pt>
                <c:pt idx="151">
                  <c:v>-36.69</c:v>
                </c:pt>
                <c:pt idx="152">
                  <c:v>-37.46</c:v>
                </c:pt>
                <c:pt idx="153">
                  <c:v>-38.21</c:v>
                </c:pt>
                <c:pt idx="154">
                  <c:v>-39.049999999999997</c:v>
                </c:pt>
                <c:pt idx="155">
                  <c:v>-39.67</c:v>
                </c:pt>
                <c:pt idx="156">
                  <c:v>-40.93</c:v>
                </c:pt>
                <c:pt idx="157">
                  <c:v>-41.93</c:v>
                </c:pt>
                <c:pt idx="158">
                  <c:v>-43.16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3641296"/>
        <c:axId val="-1133641840"/>
      </c:scatterChart>
      <c:valAx>
        <c:axId val="-11336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641840"/>
        <c:crosses val="autoZero"/>
        <c:crossBetween val="midCat"/>
      </c:valAx>
      <c:valAx>
        <c:axId val="-11336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6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proper!$A$2:$A$27</c:f>
              <c:numCache>
                <c:formatCode>h:mm:ss</c:formatCode>
                <c:ptCount val="26"/>
                <c:pt idx="0">
                  <c:v>3.8194444444444443E-3</c:v>
                </c:pt>
                <c:pt idx="1">
                  <c:v>2.013888888888889E-2</c:v>
                </c:pt>
                <c:pt idx="2">
                  <c:v>2.361111111111111E-2</c:v>
                </c:pt>
                <c:pt idx="3">
                  <c:v>2.5925925925925925E-2</c:v>
                </c:pt>
                <c:pt idx="4">
                  <c:v>3.125E-2</c:v>
                </c:pt>
                <c:pt idx="5">
                  <c:v>4.5543981481481477E-2</c:v>
                </c:pt>
                <c:pt idx="6">
                  <c:v>5.2083333333333336E-2</c:v>
                </c:pt>
                <c:pt idx="7">
                  <c:v>6.2847222222222221E-2</c:v>
                </c:pt>
                <c:pt idx="8">
                  <c:v>8.4027777777777771E-2</c:v>
                </c:pt>
                <c:pt idx="9">
                  <c:v>8.6805555555555566E-2</c:v>
                </c:pt>
                <c:pt idx="10">
                  <c:v>0.11527777777777777</c:v>
                </c:pt>
                <c:pt idx="11">
                  <c:v>0.1154513888888889</c:v>
                </c:pt>
                <c:pt idx="12">
                  <c:v>0.12870370370370371</c:v>
                </c:pt>
                <c:pt idx="13">
                  <c:v>0.13287037037037039</c:v>
                </c:pt>
                <c:pt idx="14">
                  <c:v>0.14149305555555555</c:v>
                </c:pt>
                <c:pt idx="15">
                  <c:v>0.15711805555555555</c:v>
                </c:pt>
                <c:pt idx="16">
                  <c:v>0.16180555555555556</c:v>
                </c:pt>
                <c:pt idx="17">
                  <c:v>0.17337962962962963</c:v>
                </c:pt>
                <c:pt idx="18">
                  <c:v>0.18136574074074074</c:v>
                </c:pt>
                <c:pt idx="19">
                  <c:v>0.20150462962962964</c:v>
                </c:pt>
                <c:pt idx="20">
                  <c:v>0.20173611111111112</c:v>
                </c:pt>
                <c:pt idx="21">
                  <c:v>0.20208333333333331</c:v>
                </c:pt>
                <c:pt idx="22">
                  <c:v>0.20833333333333334</c:v>
                </c:pt>
                <c:pt idx="23">
                  <c:v>0.23518518518518516</c:v>
                </c:pt>
                <c:pt idx="24">
                  <c:v>0.24050925925925926</c:v>
                </c:pt>
                <c:pt idx="25">
                  <c:v>0.24403935185185185</c:v>
                </c:pt>
              </c:numCache>
            </c:numRef>
          </c:xVal>
          <c:yVal>
            <c:numRef>
              <c:f>proper!$B$2:$B$27</c:f>
              <c:numCache>
                <c:formatCode>General</c:formatCode>
                <c:ptCount val="26"/>
                <c:pt idx="0">
                  <c:v>313.14999999999998</c:v>
                </c:pt>
                <c:pt idx="1">
                  <c:v>313.54000000000002</c:v>
                </c:pt>
                <c:pt idx="2">
                  <c:v>313.52</c:v>
                </c:pt>
                <c:pt idx="3">
                  <c:v>313.5</c:v>
                </c:pt>
                <c:pt idx="4">
                  <c:v>313.37</c:v>
                </c:pt>
                <c:pt idx="5">
                  <c:v>312.67</c:v>
                </c:pt>
                <c:pt idx="6">
                  <c:v>312.19</c:v>
                </c:pt>
                <c:pt idx="7">
                  <c:v>311.20999999999998</c:v>
                </c:pt>
                <c:pt idx="8">
                  <c:v>308.91000000000003</c:v>
                </c:pt>
                <c:pt idx="9">
                  <c:v>308.60000000000002</c:v>
                </c:pt>
                <c:pt idx="10">
                  <c:v>305.76</c:v>
                </c:pt>
                <c:pt idx="11">
                  <c:v>305.74</c:v>
                </c:pt>
                <c:pt idx="12">
                  <c:v>304.92</c:v>
                </c:pt>
                <c:pt idx="13">
                  <c:v>304.75</c:v>
                </c:pt>
                <c:pt idx="14">
                  <c:v>304.55</c:v>
                </c:pt>
                <c:pt idx="15">
                  <c:v>304.72000000000003</c:v>
                </c:pt>
                <c:pt idx="16">
                  <c:v>304.89999999999998</c:v>
                </c:pt>
                <c:pt idx="17">
                  <c:v>305.58999999999997</c:v>
                </c:pt>
                <c:pt idx="18">
                  <c:v>306.24</c:v>
                </c:pt>
                <c:pt idx="19">
                  <c:v>308.3</c:v>
                </c:pt>
                <c:pt idx="20">
                  <c:v>308.33</c:v>
                </c:pt>
                <c:pt idx="21">
                  <c:v>308.37</c:v>
                </c:pt>
                <c:pt idx="22">
                  <c:v>309.07</c:v>
                </c:pt>
                <c:pt idx="23">
                  <c:v>311.88</c:v>
                </c:pt>
                <c:pt idx="24">
                  <c:v>312.32</c:v>
                </c:pt>
                <c:pt idx="25">
                  <c:v>312.58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125920"/>
        <c:axId val="-1141135712"/>
      </c:scatterChart>
      <c:valAx>
        <c:axId val="-114112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135712"/>
        <c:crosses val="autoZero"/>
        <c:crossBetween val="midCat"/>
      </c:valAx>
      <c:valAx>
        <c:axId val="-11411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12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alt!$A$2:$A$19</c:f>
              <c:numCache>
                <c:formatCode>General</c:formatCode>
                <c:ptCount val="18"/>
                <c:pt idx="0">
                  <c:v>72</c:v>
                </c:pt>
                <c:pt idx="1">
                  <c:v>300</c:v>
                </c:pt>
                <c:pt idx="2">
                  <c:v>718</c:v>
                </c:pt>
                <c:pt idx="3">
                  <c:v>1242</c:v>
                </c:pt>
                <c:pt idx="4">
                  <c:v>1405</c:v>
                </c:pt>
                <c:pt idx="5">
                  <c:v>2176</c:v>
                </c:pt>
                <c:pt idx="6">
                  <c:v>3720</c:v>
                </c:pt>
                <c:pt idx="7">
                  <c:v>4540</c:v>
                </c:pt>
                <c:pt idx="8">
                  <c:v>5660</c:v>
                </c:pt>
                <c:pt idx="9">
                  <c:v>6335</c:v>
                </c:pt>
                <c:pt idx="10">
                  <c:v>7145</c:v>
                </c:pt>
                <c:pt idx="11">
                  <c:v>8163</c:v>
                </c:pt>
                <c:pt idx="12">
                  <c:v>8438</c:v>
                </c:pt>
                <c:pt idx="13">
                  <c:v>8839</c:v>
                </c:pt>
                <c:pt idx="14">
                  <c:v>9397</c:v>
                </c:pt>
                <c:pt idx="15">
                  <c:v>32510</c:v>
                </c:pt>
                <c:pt idx="16">
                  <c:v>44965</c:v>
                </c:pt>
                <c:pt idx="17">
                  <c:v>80000</c:v>
                </c:pt>
              </c:numCache>
            </c:numRef>
          </c:xVal>
          <c:yVal>
            <c:numRef>
              <c:f>alt!$B$2:$B$19</c:f>
              <c:numCache>
                <c:formatCode>General</c:formatCode>
                <c:ptCount val="18"/>
                <c:pt idx="0">
                  <c:v>0.99988999999999995</c:v>
                </c:pt>
                <c:pt idx="1">
                  <c:v>0.99819999999999998</c:v>
                </c:pt>
                <c:pt idx="2">
                  <c:v>0.98999000000000004</c:v>
                </c:pt>
                <c:pt idx="3">
                  <c:v>0.97111000000000003</c:v>
                </c:pt>
                <c:pt idx="4">
                  <c:v>0.96343999999999996</c:v>
                </c:pt>
                <c:pt idx="5">
                  <c:v>0.91700999999999999</c:v>
                </c:pt>
                <c:pt idx="6">
                  <c:v>0.78486999999999996</c:v>
                </c:pt>
                <c:pt idx="7">
                  <c:v>0.70125000000000004</c:v>
                </c:pt>
                <c:pt idx="8">
                  <c:v>0.58167999999999997</c:v>
                </c:pt>
                <c:pt idx="9">
                  <c:v>0.51071</c:v>
                </c:pt>
                <c:pt idx="10">
                  <c:v>0.43074000000000001</c:v>
                </c:pt>
                <c:pt idx="11">
                  <c:v>0.34394000000000002</c:v>
                </c:pt>
                <c:pt idx="12">
                  <c:v>0.32413999999999998</c:v>
                </c:pt>
                <c:pt idx="13">
                  <c:v>0.29857</c:v>
                </c:pt>
                <c:pt idx="14">
                  <c:v>0.26539000000000001</c:v>
                </c:pt>
                <c:pt idx="15">
                  <c:v>0.11742</c:v>
                </c:pt>
                <c:pt idx="16">
                  <c:v>0.2</c:v>
                </c:pt>
                <c:pt idx="17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128096"/>
        <c:axId val="-1141124832"/>
      </c:scatterChart>
      <c:valAx>
        <c:axId val="-11411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124832"/>
        <c:crosses val="autoZero"/>
        <c:crossBetween val="midCat"/>
      </c:valAx>
      <c:valAx>
        <c:axId val="-11411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12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alt!$A$2:$A$16</c:f>
              <c:numCache>
                <c:formatCode>General</c:formatCode>
                <c:ptCount val="15"/>
                <c:pt idx="0">
                  <c:v>72</c:v>
                </c:pt>
                <c:pt idx="1">
                  <c:v>300</c:v>
                </c:pt>
                <c:pt idx="2">
                  <c:v>718</c:v>
                </c:pt>
                <c:pt idx="3">
                  <c:v>1242</c:v>
                </c:pt>
                <c:pt idx="4">
                  <c:v>1405</c:v>
                </c:pt>
                <c:pt idx="5">
                  <c:v>2176</c:v>
                </c:pt>
                <c:pt idx="6">
                  <c:v>3720</c:v>
                </c:pt>
                <c:pt idx="7">
                  <c:v>4540</c:v>
                </c:pt>
                <c:pt idx="8">
                  <c:v>5660</c:v>
                </c:pt>
                <c:pt idx="9">
                  <c:v>6335</c:v>
                </c:pt>
                <c:pt idx="10">
                  <c:v>7145</c:v>
                </c:pt>
                <c:pt idx="11">
                  <c:v>8163</c:v>
                </c:pt>
                <c:pt idx="12">
                  <c:v>8438</c:v>
                </c:pt>
                <c:pt idx="13">
                  <c:v>8839</c:v>
                </c:pt>
                <c:pt idx="14">
                  <c:v>9397</c:v>
                </c:pt>
              </c:numCache>
            </c:numRef>
          </c:xVal>
          <c:yVal>
            <c:numRef>
              <c:f>alt!$D$2:$D$16</c:f>
              <c:numCache>
                <c:formatCode>General</c:formatCode>
                <c:ptCount val="15"/>
                <c:pt idx="0">
                  <c:v>-4.777502068369477E-5</c:v>
                </c:pt>
                <c:pt idx="1">
                  <c:v>-7.8243446989642584E-4</c:v>
                </c:pt>
                <c:pt idx="2">
                  <c:v>-4.3691922375543564E-3</c:v>
                </c:pt>
                <c:pt idx="3">
                  <c:v>-1.2731573709647634E-2</c:v>
                </c:pt>
                <c:pt idx="4">
                  <c:v>-1.6175326654913315E-2</c:v>
                </c:pt>
                <c:pt idx="5">
                  <c:v>-3.7625928320012693E-2</c:v>
                </c:pt>
                <c:pt idx="6">
                  <c:v>-0.10520227058984717</c:v>
                </c:pt>
                <c:pt idx="7">
                  <c:v>-0.15412712573578216</c:v>
                </c:pt>
                <c:pt idx="8">
                  <c:v>-0.23531586836419116</c:v>
                </c:pt>
                <c:pt idx="9">
                  <c:v>-0.29182563832166758</c:v>
                </c:pt>
                <c:pt idx="10">
                  <c:v>-0.36578479628325655</c:v>
                </c:pt>
                <c:pt idx="11">
                  <c:v>-0.46351731307280009</c:v>
                </c:pt>
                <c:pt idx="12">
                  <c:v>-0.48926737221566685</c:v>
                </c:pt>
                <c:pt idx="13">
                  <c:v>-0.52495383187220235</c:v>
                </c:pt>
                <c:pt idx="14">
                  <c:v>-0.57611544555085958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138432"/>
        <c:axId val="-1141137888"/>
      </c:scatterChart>
      <c:valAx>
        <c:axId val="-11411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137888"/>
        <c:crosses val="autoZero"/>
        <c:crossBetween val="midCat"/>
      </c:valAx>
      <c:valAx>
        <c:axId val="-11411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13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alt!$E$2:$E$16</c:f>
              <c:numCache>
                <c:formatCode>General</c:formatCode>
                <c:ptCount val="15"/>
                <c:pt idx="0">
                  <c:v>57.600650956972039</c:v>
                </c:pt>
                <c:pt idx="1">
                  <c:v>240.01130174078202</c:v>
                </c:pt>
                <c:pt idx="2">
                  <c:v>574.46474112135058</c:v>
                </c:pt>
                <c:pt idx="3">
                  <c:v>993.7937359629675</c:v>
                </c:pt>
                <c:pt idx="4">
                  <c:v>1124.2479309909031</c:v>
                </c:pt>
                <c:pt idx="5">
                  <c:v>1741.3947692698059</c:v>
                </c:pt>
                <c:pt idx="6">
                  <c:v>2977.7386890477569</c:v>
                </c:pt>
                <c:pt idx="7">
                  <c:v>3634.5900233410721</c:v>
                </c:pt>
                <c:pt idx="8">
                  <c:v>4532.0262546855311</c:v>
                </c:pt>
                <c:pt idx="9">
                  <c:v>5073.0443786122278</c:v>
                </c:pt>
                <c:pt idx="10">
                  <c:v>5722.4176226516784</c:v>
                </c:pt>
                <c:pt idx="11">
                  <c:v>6538.7779696383859</c:v>
                </c:pt>
                <c:pt idx="12">
                  <c:v>6759.352348943713</c:v>
                </c:pt>
                <c:pt idx="13">
                  <c:v>7081.0240734241088</c:v>
                </c:pt>
                <c:pt idx="14">
                  <c:v>7528.7045733598907</c:v>
                </c:pt>
              </c:numCache>
            </c:numRef>
          </c:xVal>
          <c:yVal>
            <c:numRef>
              <c:f>alt!$D$2:$D$16</c:f>
              <c:numCache>
                <c:formatCode>General</c:formatCode>
                <c:ptCount val="15"/>
                <c:pt idx="0">
                  <c:v>-4.777502068369477E-5</c:v>
                </c:pt>
                <c:pt idx="1">
                  <c:v>-7.8243446989642584E-4</c:v>
                </c:pt>
                <c:pt idx="2">
                  <c:v>-4.3691922375543564E-3</c:v>
                </c:pt>
                <c:pt idx="3">
                  <c:v>-1.2731573709647634E-2</c:v>
                </c:pt>
                <c:pt idx="4">
                  <c:v>-1.6175326654913315E-2</c:v>
                </c:pt>
                <c:pt idx="5">
                  <c:v>-3.7625928320012693E-2</c:v>
                </c:pt>
                <c:pt idx="6">
                  <c:v>-0.10520227058984717</c:v>
                </c:pt>
                <c:pt idx="7">
                  <c:v>-0.15412712573578216</c:v>
                </c:pt>
                <c:pt idx="8">
                  <c:v>-0.23531586836419116</c:v>
                </c:pt>
                <c:pt idx="9">
                  <c:v>-0.29182563832166758</c:v>
                </c:pt>
                <c:pt idx="10">
                  <c:v>-0.36578479628325655</c:v>
                </c:pt>
                <c:pt idx="11">
                  <c:v>-0.46351731307280009</c:v>
                </c:pt>
                <c:pt idx="12">
                  <c:v>-0.48926737221566685</c:v>
                </c:pt>
                <c:pt idx="13">
                  <c:v>-0.52495383187220235</c:v>
                </c:pt>
                <c:pt idx="14">
                  <c:v>-0.57611544555085958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136800"/>
        <c:axId val="-1141129728"/>
      </c:scatterChart>
      <c:valAx>
        <c:axId val="-11411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129728"/>
        <c:crosses val="autoZero"/>
        <c:crossBetween val="midCat"/>
      </c:valAx>
      <c:valAx>
        <c:axId val="-11411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1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alt!$E$2:$E$16</c:f>
              <c:numCache>
                <c:formatCode>General</c:formatCode>
                <c:ptCount val="15"/>
                <c:pt idx="0">
                  <c:v>57.600650956972039</c:v>
                </c:pt>
                <c:pt idx="1">
                  <c:v>240.01130174078202</c:v>
                </c:pt>
                <c:pt idx="2">
                  <c:v>574.46474112135058</c:v>
                </c:pt>
                <c:pt idx="3">
                  <c:v>993.7937359629675</c:v>
                </c:pt>
                <c:pt idx="4">
                  <c:v>1124.2479309909031</c:v>
                </c:pt>
                <c:pt idx="5">
                  <c:v>1741.3947692698059</c:v>
                </c:pt>
                <c:pt idx="6">
                  <c:v>2977.7386890477569</c:v>
                </c:pt>
                <c:pt idx="7">
                  <c:v>3634.5900233410721</c:v>
                </c:pt>
                <c:pt idx="8">
                  <c:v>4532.0262546855311</c:v>
                </c:pt>
                <c:pt idx="9">
                  <c:v>5073.0443786122278</c:v>
                </c:pt>
                <c:pt idx="10">
                  <c:v>5722.4176226516784</c:v>
                </c:pt>
                <c:pt idx="11">
                  <c:v>6538.7779696383859</c:v>
                </c:pt>
                <c:pt idx="12">
                  <c:v>6759.352348943713</c:v>
                </c:pt>
                <c:pt idx="13">
                  <c:v>7081.0240734241088</c:v>
                </c:pt>
                <c:pt idx="14">
                  <c:v>7528.7045733598907</c:v>
                </c:pt>
              </c:numCache>
            </c:numRef>
          </c:xVal>
          <c:yVal>
            <c:numRef>
              <c:f>alt!$I$2:$I$16</c:f>
              <c:numCache>
                <c:formatCode>General</c:formatCode>
                <c:ptCount val="15"/>
                <c:pt idx="0">
                  <c:v>2.0747932243270979E-5</c:v>
                </c:pt>
                <c:pt idx="1">
                  <c:v>3.3967410368561932E-4</c:v>
                </c:pt>
                <c:pt idx="2">
                  <c:v>1.8933828078803827E-3</c:v>
                </c:pt>
                <c:pt idx="3">
                  <c:v>5.4943500940634752E-3</c:v>
                </c:pt>
                <c:pt idx="4">
                  <c:v>6.9686457723584418E-3</c:v>
                </c:pt>
                <c:pt idx="5">
                  <c:v>1.6040815413741152E-2</c:v>
                </c:pt>
                <c:pt idx="6">
                  <c:v>4.3441768484455974E-2</c:v>
                </c:pt>
                <c:pt idx="7">
                  <c:v>6.2253648477241276E-2</c:v>
                </c:pt>
                <c:pt idx="8">
                  <c:v>9.1778020225431939E-2</c:v>
                </c:pt>
                <c:pt idx="9">
                  <c:v>0.11120389955310779</c:v>
                </c:pt>
                <c:pt idx="10">
                  <c:v>0.13538227390659394</c:v>
                </c:pt>
                <c:pt idx="11">
                  <c:v>0.16539786440391246</c:v>
                </c:pt>
                <c:pt idx="12">
                  <c:v>0.17297267481983206</c:v>
                </c:pt>
                <c:pt idx="13">
                  <c:v>0.18325669557352223</c:v>
                </c:pt>
                <c:pt idx="14">
                  <c:v>0.19758802503770576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131904"/>
        <c:axId val="-1141131360"/>
      </c:scatterChart>
      <c:valAx>
        <c:axId val="-11411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131360"/>
        <c:crosses val="autoZero"/>
        <c:crossBetween val="midCat"/>
      </c:valAx>
      <c:valAx>
        <c:axId val="-11411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1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</a:t>
            </a:r>
            <a:r>
              <a:rPr lang="en-GB" baseline="0"/>
              <a:t> Temp Mod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lat!$A$2:$A$38</c:f>
              <c:numCache>
                <c:formatCode>General</c:formatCode>
                <c:ptCount val="37"/>
                <c:pt idx="0">
                  <c:v>9.0999999999999998E-2</c:v>
                </c:pt>
                <c:pt idx="1">
                  <c:v>0.21299999999999999</c:v>
                </c:pt>
                <c:pt idx="2">
                  <c:v>1.3149999999999999</c:v>
                </c:pt>
                <c:pt idx="3">
                  <c:v>2.9089999999999998</c:v>
                </c:pt>
                <c:pt idx="4">
                  <c:v>5.782</c:v>
                </c:pt>
                <c:pt idx="5">
                  <c:v>6.9889999999999999</c:v>
                </c:pt>
                <c:pt idx="6">
                  <c:v>9.4749999999999996</c:v>
                </c:pt>
                <c:pt idx="7">
                  <c:v>14.44</c:v>
                </c:pt>
                <c:pt idx="8">
                  <c:v>16.783999999999999</c:v>
                </c:pt>
                <c:pt idx="9">
                  <c:v>19.616</c:v>
                </c:pt>
                <c:pt idx="10">
                  <c:v>21.027999999999999</c:v>
                </c:pt>
                <c:pt idx="11">
                  <c:v>22.530999999999999</c:v>
                </c:pt>
                <c:pt idx="12">
                  <c:v>24.288</c:v>
                </c:pt>
                <c:pt idx="13">
                  <c:v>27.934000000000001</c:v>
                </c:pt>
                <c:pt idx="14">
                  <c:v>31.863</c:v>
                </c:pt>
                <c:pt idx="15">
                  <c:v>32.765000000000001</c:v>
                </c:pt>
                <c:pt idx="16">
                  <c:v>33.512999999999998</c:v>
                </c:pt>
                <c:pt idx="17">
                  <c:v>37.445</c:v>
                </c:pt>
                <c:pt idx="18">
                  <c:v>38.603999999999999</c:v>
                </c:pt>
                <c:pt idx="19">
                  <c:v>39.777999999999999</c:v>
                </c:pt>
                <c:pt idx="20">
                  <c:v>41.869</c:v>
                </c:pt>
                <c:pt idx="21">
                  <c:v>42.506</c:v>
                </c:pt>
                <c:pt idx="22">
                  <c:v>44.554000000000002</c:v>
                </c:pt>
                <c:pt idx="23">
                  <c:v>48.289000000000001</c:v>
                </c:pt>
                <c:pt idx="24">
                  <c:v>53.328000000000003</c:v>
                </c:pt>
                <c:pt idx="25">
                  <c:v>56.116999999999997</c:v>
                </c:pt>
                <c:pt idx="26">
                  <c:v>59.44</c:v>
                </c:pt>
                <c:pt idx="27">
                  <c:v>60.698</c:v>
                </c:pt>
                <c:pt idx="28">
                  <c:v>64.275999999999996</c:v>
                </c:pt>
                <c:pt idx="29">
                  <c:v>66.921999999999997</c:v>
                </c:pt>
                <c:pt idx="30">
                  <c:v>70.662999999999997</c:v>
                </c:pt>
                <c:pt idx="31">
                  <c:v>77.653999999999996</c:v>
                </c:pt>
                <c:pt idx="32">
                  <c:v>80.923000000000002</c:v>
                </c:pt>
                <c:pt idx="33">
                  <c:v>82.751999999999995</c:v>
                </c:pt>
                <c:pt idx="34">
                  <c:v>85.215999999999994</c:v>
                </c:pt>
                <c:pt idx="35">
                  <c:v>85.46</c:v>
                </c:pt>
                <c:pt idx="36">
                  <c:v>85.545000000000002</c:v>
                </c:pt>
              </c:numCache>
            </c:numRef>
          </c:xVal>
          <c:yVal>
            <c:numRef>
              <c:f>lat!$B$2:$B$38</c:f>
              <c:numCache>
                <c:formatCode>General</c:formatCode>
                <c:ptCount val="37"/>
                <c:pt idx="0">
                  <c:v>16.97</c:v>
                </c:pt>
                <c:pt idx="1">
                  <c:v>16.93</c:v>
                </c:pt>
                <c:pt idx="2">
                  <c:v>16.53</c:v>
                </c:pt>
                <c:pt idx="3">
                  <c:v>15.88</c:v>
                </c:pt>
                <c:pt idx="4">
                  <c:v>14.49</c:v>
                </c:pt>
                <c:pt idx="5">
                  <c:v>13.83</c:v>
                </c:pt>
                <c:pt idx="6">
                  <c:v>12.34</c:v>
                </c:pt>
                <c:pt idx="7">
                  <c:v>8.64</c:v>
                </c:pt>
                <c:pt idx="8">
                  <c:v>7.01</c:v>
                </c:pt>
                <c:pt idx="9">
                  <c:v>5.75</c:v>
                </c:pt>
                <c:pt idx="10">
                  <c:v>5.33</c:v>
                </c:pt>
                <c:pt idx="11">
                  <c:v>4.92</c:v>
                </c:pt>
                <c:pt idx="12">
                  <c:v>4.3499999999999996</c:v>
                </c:pt>
                <c:pt idx="13">
                  <c:v>2.21</c:v>
                </c:pt>
                <c:pt idx="14">
                  <c:v>-3.37</c:v>
                </c:pt>
                <c:pt idx="15">
                  <c:v>-5.38</c:v>
                </c:pt>
                <c:pt idx="16">
                  <c:v>-7.07</c:v>
                </c:pt>
                <c:pt idx="17">
                  <c:v>-13.78</c:v>
                </c:pt>
                <c:pt idx="18">
                  <c:v>-15.41</c:v>
                </c:pt>
                <c:pt idx="19">
                  <c:v>-16.97</c:v>
                </c:pt>
                <c:pt idx="20">
                  <c:v>-19.53</c:v>
                </c:pt>
                <c:pt idx="21">
                  <c:v>-20.27</c:v>
                </c:pt>
                <c:pt idx="22">
                  <c:v>-22.53</c:v>
                </c:pt>
                <c:pt idx="23">
                  <c:v>-26.15</c:v>
                </c:pt>
                <c:pt idx="24">
                  <c:v>-29.95</c:v>
                </c:pt>
                <c:pt idx="25">
                  <c:v>-31.62</c:v>
                </c:pt>
                <c:pt idx="26">
                  <c:v>-32.97</c:v>
                </c:pt>
                <c:pt idx="27">
                  <c:v>-33.36</c:v>
                </c:pt>
                <c:pt idx="28">
                  <c:v>-34.39</c:v>
                </c:pt>
                <c:pt idx="29">
                  <c:v>-35.35</c:v>
                </c:pt>
                <c:pt idx="30">
                  <c:v>-37.46</c:v>
                </c:pt>
                <c:pt idx="31">
                  <c:v>-43.16</c:v>
                </c:pt>
                <c:pt idx="32">
                  <c:v>-45.84</c:v>
                </c:pt>
                <c:pt idx="33">
                  <c:v>-47.16</c:v>
                </c:pt>
                <c:pt idx="34">
                  <c:v>-48.64</c:v>
                </c:pt>
                <c:pt idx="35">
                  <c:v>-48.76</c:v>
                </c:pt>
                <c:pt idx="36">
                  <c:v>-48.8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lat!$E$2:$E$63</c:f>
              <c:numCache>
                <c:formatCode>0.000</c:formatCode>
                <c:ptCount val="62"/>
                <c:pt idx="0">
                  <c:v>34.195999999999998</c:v>
                </c:pt>
                <c:pt idx="1">
                  <c:v>36.237000000000002</c:v>
                </c:pt>
                <c:pt idx="2">
                  <c:v>36.575000000000003</c:v>
                </c:pt>
                <c:pt idx="3">
                  <c:v>36.850999999999999</c:v>
                </c:pt>
                <c:pt idx="4">
                  <c:v>37.143000000000001</c:v>
                </c:pt>
                <c:pt idx="5">
                  <c:v>37.418999999999997</c:v>
                </c:pt>
                <c:pt idx="6">
                  <c:v>37.671999999999997</c:v>
                </c:pt>
                <c:pt idx="7">
                  <c:v>37.99</c:v>
                </c:pt>
                <c:pt idx="8">
                  <c:v>39.789000000000001</c:v>
                </c:pt>
                <c:pt idx="9">
                  <c:v>40.127000000000002</c:v>
                </c:pt>
                <c:pt idx="10">
                  <c:v>40.448999999999998</c:v>
                </c:pt>
                <c:pt idx="11">
                  <c:v>40.732999999999997</c:v>
                </c:pt>
                <c:pt idx="12">
                  <c:v>41.024000000000001</c:v>
                </c:pt>
                <c:pt idx="13">
                  <c:v>41.331000000000003</c:v>
                </c:pt>
                <c:pt idx="14">
                  <c:v>41.93</c:v>
                </c:pt>
                <c:pt idx="15">
                  <c:v>43.249000000000002</c:v>
                </c:pt>
                <c:pt idx="16">
                  <c:v>43.801000000000002</c:v>
                </c:pt>
                <c:pt idx="17">
                  <c:v>44.146000000000001</c:v>
                </c:pt>
                <c:pt idx="18">
                  <c:v>45.350999999999999</c:v>
                </c:pt>
                <c:pt idx="19">
                  <c:v>45.902999999999999</c:v>
                </c:pt>
                <c:pt idx="20">
                  <c:v>46.286000000000001</c:v>
                </c:pt>
                <c:pt idx="21">
                  <c:v>47.061</c:v>
                </c:pt>
                <c:pt idx="22">
                  <c:v>47.811999999999998</c:v>
                </c:pt>
                <c:pt idx="23">
                  <c:v>49.005000000000003</c:v>
                </c:pt>
                <c:pt idx="24">
                  <c:v>49.936999999999998</c:v>
                </c:pt>
                <c:pt idx="25">
                  <c:v>51.8</c:v>
                </c:pt>
                <c:pt idx="26">
                  <c:v>52.305999999999997</c:v>
                </c:pt>
                <c:pt idx="27">
                  <c:v>54.07</c:v>
                </c:pt>
                <c:pt idx="28">
                  <c:v>54.414999999999999</c:v>
                </c:pt>
                <c:pt idx="29">
                  <c:v>54.76</c:v>
                </c:pt>
                <c:pt idx="30">
                  <c:v>55.71</c:v>
                </c:pt>
                <c:pt idx="31">
                  <c:v>57.52</c:v>
                </c:pt>
                <c:pt idx="32">
                  <c:v>57.948999999999998</c:v>
                </c:pt>
                <c:pt idx="33">
                  <c:v>58.417000000000002</c:v>
                </c:pt>
                <c:pt idx="34">
                  <c:v>58.860999999999997</c:v>
                </c:pt>
                <c:pt idx="35">
                  <c:v>59.796999999999997</c:v>
                </c:pt>
                <c:pt idx="36">
                  <c:v>61.127000000000002</c:v>
                </c:pt>
                <c:pt idx="37">
                  <c:v>61.947000000000003</c:v>
                </c:pt>
                <c:pt idx="38">
                  <c:v>62.468000000000004</c:v>
                </c:pt>
                <c:pt idx="39">
                  <c:v>63.088999999999999</c:v>
                </c:pt>
                <c:pt idx="40">
                  <c:v>63.606000000000002</c:v>
                </c:pt>
                <c:pt idx="41">
                  <c:v>65.293000000000006</c:v>
                </c:pt>
                <c:pt idx="42">
                  <c:v>68.155000000000001</c:v>
                </c:pt>
                <c:pt idx="43">
                  <c:v>69.527000000000001</c:v>
                </c:pt>
                <c:pt idx="44">
                  <c:v>71.695999999999998</c:v>
                </c:pt>
                <c:pt idx="45">
                  <c:v>72.769000000000005</c:v>
                </c:pt>
                <c:pt idx="46">
                  <c:v>73.534999999999997</c:v>
                </c:pt>
                <c:pt idx="47">
                  <c:v>75.052000000000007</c:v>
                </c:pt>
                <c:pt idx="48">
                  <c:v>76.216999999999999</c:v>
                </c:pt>
                <c:pt idx="49">
                  <c:v>79.738</c:v>
                </c:pt>
                <c:pt idx="50">
                  <c:v>81.81</c:v>
                </c:pt>
                <c:pt idx="51">
                  <c:v>83.736999999999995</c:v>
                </c:pt>
                <c:pt idx="52">
                  <c:v>84.284999999999997</c:v>
                </c:pt>
                <c:pt idx="53">
                  <c:v>86.225999999999999</c:v>
                </c:pt>
                <c:pt idx="54">
                  <c:v>87.099000000000004</c:v>
                </c:pt>
                <c:pt idx="55">
                  <c:v>87.96</c:v>
                </c:pt>
                <c:pt idx="56">
                  <c:v>88.694000000000003</c:v>
                </c:pt>
                <c:pt idx="57">
                  <c:v>89.087000000000003</c:v>
                </c:pt>
                <c:pt idx="58">
                  <c:v>89.239000000000004</c:v>
                </c:pt>
                <c:pt idx="59">
                  <c:v>89.400999999999996</c:v>
                </c:pt>
                <c:pt idx="60">
                  <c:v>89.558999999999997</c:v>
                </c:pt>
                <c:pt idx="61">
                  <c:v>89.831999999999994</c:v>
                </c:pt>
              </c:numCache>
            </c:numRef>
          </c:xVal>
          <c:yVal>
            <c:numRef>
              <c:f>lat!$F$2:$F$63</c:f>
              <c:numCache>
                <c:formatCode>0.00</c:formatCode>
                <c:ptCount val="62"/>
                <c:pt idx="0">
                  <c:v>-8.51</c:v>
                </c:pt>
                <c:pt idx="1">
                  <c:v>-11.97</c:v>
                </c:pt>
                <c:pt idx="2">
                  <c:v>-12.49</c:v>
                </c:pt>
                <c:pt idx="3">
                  <c:v>-12.91</c:v>
                </c:pt>
                <c:pt idx="4">
                  <c:v>-13.34</c:v>
                </c:pt>
                <c:pt idx="5">
                  <c:v>-13.74</c:v>
                </c:pt>
                <c:pt idx="6">
                  <c:v>-14.11</c:v>
                </c:pt>
                <c:pt idx="7">
                  <c:v>-14.56</c:v>
                </c:pt>
                <c:pt idx="8">
                  <c:v>-16.98</c:v>
                </c:pt>
                <c:pt idx="9">
                  <c:v>-17.41</c:v>
                </c:pt>
                <c:pt idx="10">
                  <c:v>-17.82</c:v>
                </c:pt>
                <c:pt idx="11">
                  <c:v>-18.170000000000002</c:v>
                </c:pt>
                <c:pt idx="12">
                  <c:v>-18.53</c:v>
                </c:pt>
                <c:pt idx="13">
                  <c:v>-18.899999999999999</c:v>
                </c:pt>
                <c:pt idx="14">
                  <c:v>-19.61</c:v>
                </c:pt>
                <c:pt idx="15">
                  <c:v>-21.11</c:v>
                </c:pt>
                <c:pt idx="16">
                  <c:v>-21.72</c:v>
                </c:pt>
                <c:pt idx="17">
                  <c:v>-22.09</c:v>
                </c:pt>
                <c:pt idx="18">
                  <c:v>-23.36</c:v>
                </c:pt>
                <c:pt idx="19">
                  <c:v>-23.92</c:v>
                </c:pt>
                <c:pt idx="20">
                  <c:v>-24.3</c:v>
                </c:pt>
                <c:pt idx="21">
                  <c:v>-25.04</c:v>
                </c:pt>
                <c:pt idx="22">
                  <c:v>-25.73</c:v>
                </c:pt>
                <c:pt idx="23">
                  <c:v>-26.76</c:v>
                </c:pt>
                <c:pt idx="24">
                  <c:v>-27.51</c:v>
                </c:pt>
                <c:pt idx="25">
                  <c:v>-28.91</c:v>
                </c:pt>
                <c:pt idx="26">
                  <c:v>-29.27</c:v>
                </c:pt>
                <c:pt idx="27">
                  <c:v>-30.43</c:v>
                </c:pt>
                <c:pt idx="28">
                  <c:v>-30.64</c:v>
                </c:pt>
                <c:pt idx="29">
                  <c:v>-30.85</c:v>
                </c:pt>
                <c:pt idx="30">
                  <c:v>-31.4</c:v>
                </c:pt>
                <c:pt idx="31">
                  <c:v>-32.36</c:v>
                </c:pt>
                <c:pt idx="32">
                  <c:v>-32.44</c:v>
                </c:pt>
                <c:pt idx="33">
                  <c:v>-32.61</c:v>
                </c:pt>
                <c:pt idx="34">
                  <c:v>-32.770000000000003</c:v>
                </c:pt>
                <c:pt idx="35">
                  <c:v>-33.08</c:v>
                </c:pt>
                <c:pt idx="36">
                  <c:v>-33.479999999999997</c:v>
                </c:pt>
                <c:pt idx="37">
                  <c:v>-33.71</c:v>
                </c:pt>
                <c:pt idx="38">
                  <c:v>-33.86</c:v>
                </c:pt>
                <c:pt idx="39">
                  <c:v>-34.04</c:v>
                </c:pt>
                <c:pt idx="40">
                  <c:v>-34.19</c:v>
                </c:pt>
                <c:pt idx="41">
                  <c:v>-34.72</c:v>
                </c:pt>
                <c:pt idx="42">
                  <c:v>-35.92</c:v>
                </c:pt>
                <c:pt idx="43">
                  <c:v>-36.69</c:v>
                </c:pt>
                <c:pt idx="44">
                  <c:v>-38.21</c:v>
                </c:pt>
                <c:pt idx="45">
                  <c:v>-39.049999999999997</c:v>
                </c:pt>
                <c:pt idx="46">
                  <c:v>-39.67</c:v>
                </c:pt>
                <c:pt idx="47">
                  <c:v>-40.93</c:v>
                </c:pt>
                <c:pt idx="48">
                  <c:v>-41.93</c:v>
                </c:pt>
                <c:pt idx="49">
                  <c:v>-44.9</c:v>
                </c:pt>
                <c:pt idx="50">
                  <c:v>-46.5</c:v>
                </c:pt>
                <c:pt idx="51">
                  <c:v>-47.8</c:v>
                </c:pt>
                <c:pt idx="52">
                  <c:v>-48.13</c:v>
                </c:pt>
                <c:pt idx="53">
                  <c:v>-49.11</c:v>
                </c:pt>
                <c:pt idx="54">
                  <c:v>-49.45</c:v>
                </c:pt>
                <c:pt idx="55">
                  <c:v>-49.71</c:v>
                </c:pt>
                <c:pt idx="56">
                  <c:v>-49.87</c:v>
                </c:pt>
                <c:pt idx="57">
                  <c:v>-49.93</c:v>
                </c:pt>
                <c:pt idx="58">
                  <c:v>-49.95</c:v>
                </c:pt>
                <c:pt idx="59">
                  <c:v>-49.96</c:v>
                </c:pt>
                <c:pt idx="60">
                  <c:v>-49.98</c:v>
                </c:pt>
                <c:pt idx="61">
                  <c:v>-49.99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7217552"/>
        <c:axId val="-1427212656"/>
      </c:scatterChart>
      <c:valAx>
        <c:axId val="-14272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212656"/>
        <c:crosses val="autoZero"/>
        <c:crossBetween val="midCat"/>
      </c:valAx>
      <c:valAx>
        <c:axId val="-14272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2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Diurnal Temp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lat!$A$2:$A$38</c:f>
              <c:numCache>
                <c:formatCode>General</c:formatCode>
                <c:ptCount val="37"/>
                <c:pt idx="0">
                  <c:v>9.0999999999999998E-2</c:v>
                </c:pt>
                <c:pt idx="1">
                  <c:v>0.21299999999999999</c:v>
                </c:pt>
                <c:pt idx="2">
                  <c:v>1.3149999999999999</c:v>
                </c:pt>
                <c:pt idx="3">
                  <c:v>2.9089999999999998</c:v>
                </c:pt>
                <c:pt idx="4">
                  <c:v>5.782</c:v>
                </c:pt>
                <c:pt idx="5">
                  <c:v>6.9889999999999999</c:v>
                </c:pt>
                <c:pt idx="6">
                  <c:v>9.4749999999999996</c:v>
                </c:pt>
                <c:pt idx="7">
                  <c:v>14.44</c:v>
                </c:pt>
                <c:pt idx="8">
                  <c:v>16.783999999999999</c:v>
                </c:pt>
                <c:pt idx="9">
                  <c:v>19.616</c:v>
                </c:pt>
                <c:pt idx="10">
                  <c:v>21.027999999999999</c:v>
                </c:pt>
                <c:pt idx="11">
                  <c:v>22.530999999999999</c:v>
                </c:pt>
                <c:pt idx="12">
                  <c:v>24.288</c:v>
                </c:pt>
                <c:pt idx="13">
                  <c:v>27.934000000000001</c:v>
                </c:pt>
                <c:pt idx="14">
                  <c:v>31.863</c:v>
                </c:pt>
                <c:pt idx="15">
                  <c:v>32.765000000000001</c:v>
                </c:pt>
                <c:pt idx="16">
                  <c:v>33.512999999999998</c:v>
                </c:pt>
                <c:pt idx="17">
                  <c:v>37.445</c:v>
                </c:pt>
                <c:pt idx="18">
                  <c:v>38.603999999999999</c:v>
                </c:pt>
                <c:pt idx="19">
                  <c:v>39.777999999999999</c:v>
                </c:pt>
                <c:pt idx="20">
                  <c:v>41.869</c:v>
                </c:pt>
                <c:pt idx="21">
                  <c:v>42.506</c:v>
                </c:pt>
                <c:pt idx="22">
                  <c:v>44.554000000000002</c:v>
                </c:pt>
                <c:pt idx="23">
                  <c:v>48.289000000000001</c:v>
                </c:pt>
                <c:pt idx="24">
                  <c:v>53.328000000000003</c:v>
                </c:pt>
                <c:pt idx="25">
                  <c:v>56.116999999999997</c:v>
                </c:pt>
                <c:pt idx="26">
                  <c:v>59.44</c:v>
                </c:pt>
                <c:pt idx="27">
                  <c:v>60.698</c:v>
                </c:pt>
                <c:pt idx="28">
                  <c:v>64.275999999999996</c:v>
                </c:pt>
                <c:pt idx="29">
                  <c:v>66.921999999999997</c:v>
                </c:pt>
                <c:pt idx="30">
                  <c:v>70.662999999999997</c:v>
                </c:pt>
                <c:pt idx="31">
                  <c:v>77.653999999999996</c:v>
                </c:pt>
                <c:pt idx="32">
                  <c:v>80.923000000000002</c:v>
                </c:pt>
                <c:pt idx="33">
                  <c:v>82.751999999999995</c:v>
                </c:pt>
                <c:pt idx="34">
                  <c:v>85.215999999999994</c:v>
                </c:pt>
                <c:pt idx="35">
                  <c:v>85.46</c:v>
                </c:pt>
                <c:pt idx="36">
                  <c:v>85.545000000000002</c:v>
                </c:pt>
              </c:numCache>
            </c:numRef>
          </c:xVal>
          <c:yVal>
            <c:numRef>
              <c:f>lat!$C$2:$C$38</c:f>
              <c:numCache>
                <c:formatCode>General</c:formatCode>
                <c:ptCount val="37"/>
                <c:pt idx="0">
                  <c:v>9.01</c:v>
                </c:pt>
                <c:pt idx="1">
                  <c:v>9.0299999999999994</c:v>
                </c:pt>
                <c:pt idx="2">
                  <c:v>9.1999999999999993</c:v>
                </c:pt>
                <c:pt idx="3">
                  <c:v>9.4499999999999993</c:v>
                </c:pt>
                <c:pt idx="4">
                  <c:v>9.89</c:v>
                </c:pt>
                <c:pt idx="5">
                  <c:v>10.08</c:v>
                </c:pt>
                <c:pt idx="6">
                  <c:v>10.46</c:v>
                </c:pt>
                <c:pt idx="7">
                  <c:v>11.19</c:v>
                </c:pt>
                <c:pt idx="8">
                  <c:v>11.52</c:v>
                </c:pt>
                <c:pt idx="9">
                  <c:v>11.92</c:v>
                </c:pt>
                <c:pt idx="10">
                  <c:v>12.11</c:v>
                </c:pt>
                <c:pt idx="11">
                  <c:v>12.31</c:v>
                </c:pt>
                <c:pt idx="12">
                  <c:v>12.53</c:v>
                </c:pt>
                <c:pt idx="13">
                  <c:v>12.98</c:v>
                </c:pt>
                <c:pt idx="14">
                  <c:v>13.43</c:v>
                </c:pt>
                <c:pt idx="15">
                  <c:v>13.52</c:v>
                </c:pt>
                <c:pt idx="16">
                  <c:v>13.6</c:v>
                </c:pt>
                <c:pt idx="17">
                  <c:v>13.98</c:v>
                </c:pt>
                <c:pt idx="18">
                  <c:v>14.08</c:v>
                </c:pt>
                <c:pt idx="19">
                  <c:v>14.18</c:v>
                </c:pt>
                <c:pt idx="20">
                  <c:v>14.35</c:v>
                </c:pt>
                <c:pt idx="21">
                  <c:v>14.4</c:v>
                </c:pt>
                <c:pt idx="22">
                  <c:v>14.54</c:v>
                </c:pt>
                <c:pt idx="23">
                  <c:v>14.75</c:v>
                </c:pt>
                <c:pt idx="24">
                  <c:v>14.9</c:v>
                </c:pt>
                <c:pt idx="25">
                  <c:v>14.86</c:v>
                </c:pt>
                <c:pt idx="26">
                  <c:v>14.42</c:v>
                </c:pt>
                <c:pt idx="27">
                  <c:v>14.15</c:v>
                </c:pt>
                <c:pt idx="28">
                  <c:v>13.22</c:v>
                </c:pt>
                <c:pt idx="29">
                  <c:v>12.46</c:v>
                </c:pt>
                <c:pt idx="30">
                  <c:v>11.27</c:v>
                </c:pt>
                <c:pt idx="31">
                  <c:v>7.67</c:v>
                </c:pt>
                <c:pt idx="32">
                  <c:v>6.32</c:v>
                </c:pt>
                <c:pt idx="33">
                  <c:v>5.8</c:v>
                </c:pt>
                <c:pt idx="34">
                  <c:v>5.32</c:v>
                </c:pt>
                <c:pt idx="35">
                  <c:v>5.29</c:v>
                </c:pt>
                <c:pt idx="36">
                  <c:v>5.28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lat!$E$2:$E$63</c:f>
              <c:numCache>
                <c:formatCode>0.000</c:formatCode>
                <c:ptCount val="62"/>
                <c:pt idx="0">
                  <c:v>34.195999999999998</c:v>
                </c:pt>
                <c:pt idx="1">
                  <c:v>36.237000000000002</c:v>
                </c:pt>
                <c:pt idx="2">
                  <c:v>36.575000000000003</c:v>
                </c:pt>
                <c:pt idx="3">
                  <c:v>36.850999999999999</c:v>
                </c:pt>
                <c:pt idx="4">
                  <c:v>37.143000000000001</c:v>
                </c:pt>
                <c:pt idx="5">
                  <c:v>37.418999999999997</c:v>
                </c:pt>
                <c:pt idx="6">
                  <c:v>37.671999999999997</c:v>
                </c:pt>
                <c:pt idx="7">
                  <c:v>37.99</c:v>
                </c:pt>
                <c:pt idx="8">
                  <c:v>39.789000000000001</c:v>
                </c:pt>
                <c:pt idx="9">
                  <c:v>40.127000000000002</c:v>
                </c:pt>
                <c:pt idx="10">
                  <c:v>40.448999999999998</c:v>
                </c:pt>
                <c:pt idx="11">
                  <c:v>40.732999999999997</c:v>
                </c:pt>
                <c:pt idx="12">
                  <c:v>41.024000000000001</c:v>
                </c:pt>
                <c:pt idx="13">
                  <c:v>41.331000000000003</c:v>
                </c:pt>
                <c:pt idx="14">
                  <c:v>41.93</c:v>
                </c:pt>
                <c:pt idx="15">
                  <c:v>43.249000000000002</c:v>
                </c:pt>
                <c:pt idx="16">
                  <c:v>43.801000000000002</c:v>
                </c:pt>
                <c:pt idx="17">
                  <c:v>44.146000000000001</c:v>
                </c:pt>
                <c:pt idx="18">
                  <c:v>45.350999999999999</c:v>
                </c:pt>
                <c:pt idx="19">
                  <c:v>45.902999999999999</c:v>
                </c:pt>
                <c:pt idx="20">
                  <c:v>46.286000000000001</c:v>
                </c:pt>
                <c:pt idx="21">
                  <c:v>47.061</c:v>
                </c:pt>
                <c:pt idx="22">
                  <c:v>47.811999999999998</c:v>
                </c:pt>
                <c:pt idx="23">
                  <c:v>49.005000000000003</c:v>
                </c:pt>
                <c:pt idx="24">
                  <c:v>49.936999999999998</c:v>
                </c:pt>
                <c:pt idx="25">
                  <c:v>51.8</c:v>
                </c:pt>
                <c:pt idx="26">
                  <c:v>52.305999999999997</c:v>
                </c:pt>
                <c:pt idx="27">
                  <c:v>54.07</c:v>
                </c:pt>
                <c:pt idx="28">
                  <c:v>54.414999999999999</c:v>
                </c:pt>
                <c:pt idx="29">
                  <c:v>54.76</c:v>
                </c:pt>
                <c:pt idx="30">
                  <c:v>55.71</c:v>
                </c:pt>
                <c:pt idx="31">
                  <c:v>57.52</c:v>
                </c:pt>
                <c:pt idx="32">
                  <c:v>57.948999999999998</c:v>
                </c:pt>
                <c:pt idx="33">
                  <c:v>58.417000000000002</c:v>
                </c:pt>
                <c:pt idx="34">
                  <c:v>58.860999999999997</c:v>
                </c:pt>
                <c:pt idx="35">
                  <c:v>59.796999999999997</c:v>
                </c:pt>
                <c:pt idx="36">
                  <c:v>61.127000000000002</c:v>
                </c:pt>
                <c:pt idx="37">
                  <c:v>61.947000000000003</c:v>
                </c:pt>
                <c:pt idx="38">
                  <c:v>62.468000000000004</c:v>
                </c:pt>
                <c:pt idx="39">
                  <c:v>63.088999999999999</c:v>
                </c:pt>
                <c:pt idx="40">
                  <c:v>63.606000000000002</c:v>
                </c:pt>
                <c:pt idx="41">
                  <c:v>65.293000000000006</c:v>
                </c:pt>
                <c:pt idx="42">
                  <c:v>68.155000000000001</c:v>
                </c:pt>
                <c:pt idx="43">
                  <c:v>69.527000000000001</c:v>
                </c:pt>
                <c:pt idx="44">
                  <c:v>71.695999999999998</c:v>
                </c:pt>
                <c:pt idx="45">
                  <c:v>72.769000000000005</c:v>
                </c:pt>
                <c:pt idx="46">
                  <c:v>73.534999999999997</c:v>
                </c:pt>
                <c:pt idx="47">
                  <c:v>75.052000000000007</c:v>
                </c:pt>
                <c:pt idx="48">
                  <c:v>76.216999999999999</c:v>
                </c:pt>
                <c:pt idx="49">
                  <c:v>79.738</c:v>
                </c:pt>
                <c:pt idx="50">
                  <c:v>81.81</c:v>
                </c:pt>
                <c:pt idx="51">
                  <c:v>83.736999999999995</c:v>
                </c:pt>
                <c:pt idx="52">
                  <c:v>84.284999999999997</c:v>
                </c:pt>
                <c:pt idx="53">
                  <c:v>86.225999999999999</c:v>
                </c:pt>
                <c:pt idx="54">
                  <c:v>87.099000000000004</c:v>
                </c:pt>
                <c:pt idx="55">
                  <c:v>87.96</c:v>
                </c:pt>
                <c:pt idx="56">
                  <c:v>88.694000000000003</c:v>
                </c:pt>
                <c:pt idx="57">
                  <c:v>89.087000000000003</c:v>
                </c:pt>
                <c:pt idx="58">
                  <c:v>89.239000000000004</c:v>
                </c:pt>
                <c:pt idx="59">
                  <c:v>89.400999999999996</c:v>
                </c:pt>
                <c:pt idx="60">
                  <c:v>89.558999999999997</c:v>
                </c:pt>
                <c:pt idx="61">
                  <c:v>89.831999999999994</c:v>
                </c:pt>
              </c:numCache>
            </c:numRef>
          </c:xVal>
          <c:yVal>
            <c:numRef>
              <c:f>lat!$G$2:$G$63</c:f>
              <c:numCache>
                <c:formatCode>0.00</c:formatCode>
                <c:ptCount val="62"/>
                <c:pt idx="0">
                  <c:v>13.67</c:v>
                </c:pt>
                <c:pt idx="1">
                  <c:v>13.87</c:v>
                </c:pt>
                <c:pt idx="2">
                  <c:v>13.9</c:v>
                </c:pt>
                <c:pt idx="3">
                  <c:v>13.93</c:v>
                </c:pt>
                <c:pt idx="4">
                  <c:v>13.95</c:v>
                </c:pt>
                <c:pt idx="5">
                  <c:v>13.98</c:v>
                </c:pt>
                <c:pt idx="6">
                  <c:v>14</c:v>
                </c:pt>
                <c:pt idx="7">
                  <c:v>14.03</c:v>
                </c:pt>
                <c:pt idx="8">
                  <c:v>14.18</c:v>
                </c:pt>
                <c:pt idx="9">
                  <c:v>14.21</c:v>
                </c:pt>
                <c:pt idx="10">
                  <c:v>14.24</c:v>
                </c:pt>
                <c:pt idx="11">
                  <c:v>14.26</c:v>
                </c:pt>
                <c:pt idx="12">
                  <c:v>14.28</c:v>
                </c:pt>
                <c:pt idx="13">
                  <c:v>14.31</c:v>
                </c:pt>
                <c:pt idx="14">
                  <c:v>14.35</c:v>
                </c:pt>
                <c:pt idx="15">
                  <c:v>14.45</c:v>
                </c:pt>
                <c:pt idx="16">
                  <c:v>14.49</c:v>
                </c:pt>
                <c:pt idx="17">
                  <c:v>14.51</c:v>
                </c:pt>
                <c:pt idx="18">
                  <c:v>14.59</c:v>
                </c:pt>
                <c:pt idx="19">
                  <c:v>14.63</c:v>
                </c:pt>
                <c:pt idx="20">
                  <c:v>14.65</c:v>
                </c:pt>
                <c:pt idx="21">
                  <c:v>14.69</c:v>
                </c:pt>
                <c:pt idx="22">
                  <c:v>14.73</c:v>
                </c:pt>
                <c:pt idx="23">
                  <c:v>14.78</c:v>
                </c:pt>
                <c:pt idx="24">
                  <c:v>14.82</c:v>
                </c:pt>
                <c:pt idx="25">
                  <c:v>14.87</c:v>
                </c:pt>
                <c:pt idx="26">
                  <c:v>14.88</c:v>
                </c:pt>
                <c:pt idx="27">
                  <c:v>14.9</c:v>
                </c:pt>
                <c:pt idx="28">
                  <c:v>14.9</c:v>
                </c:pt>
                <c:pt idx="29">
                  <c:v>14.9</c:v>
                </c:pt>
                <c:pt idx="30">
                  <c:v>14.88</c:v>
                </c:pt>
                <c:pt idx="31">
                  <c:v>14.73</c:v>
                </c:pt>
                <c:pt idx="32">
                  <c:v>14.67</c:v>
                </c:pt>
                <c:pt idx="33">
                  <c:v>14.6</c:v>
                </c:pt>
                <c:pt idx="34">
                  <c:v>14.53</c:v>
                </c:pt>
                <c:pt idx="35">
                  <c:v>14.35</c:v>
                </c:pt>
                <c:pt idx="36">
                  <c:v>14.05</c:v>
                </c:pt>
                <c:pt idx="37">
                  <c:v>13.85</c:v>
                </c:pt>
                <c:pt idx="38">
                  <c:v>13.72</c:v>
                </c:pt>
                <c:pt idx="39">
                  <c:v>13.55</c:v>
                </c:pt>
                <c:pt idx="40">
                  <c:v>13.41</c:v>
                </c:pt>
                <c:pt idx="41">
                  <c:v>12.93</c:v>
                </c:pt>
                <c:pt idx="42">
                  <c:v>12.12</c:v>
                </c:pt>
                <c:pt idx="43">
                  <c:v>11.69</c:v>
                </c:pt>
                <c:pt idx="44">
                  <c:v>10.84</c:v>
                </c:pt>
                <c:pt idx="45">
                  <c:v>10.34</c:v>
                </c:pt>
                <c:pt idx="46">
                  <c:v>9.9600000000000009</c:v>
                </c:pt>
                <c:pt idx="47">
                  <c:v>9.14</c:v>
                </c:pt>
                <c:pt idx="48">
                  <c:v>8.4499999999999993</c:v>
                </c:pt>
                <c:pt idx="49">
                  <c:v>6.74</c:v>
                </c:pt>
                <c:pt idx="50">
                  <c:v>6.05</c:v>
                </c:pt>
                <c:pt idx="51">
                  <c:v>5.58</c:v>
                </c:pt>
                <c:pt idx="52">
                  <c:v>5.47</c:v>
                </c:pt>
                <c:pt idx="53">
                  <c:v>5.19</c:v>
                </c:pt>
                <c:pt idx="54">
                  <c:v>5.1100000000000003</c:v>
                </c:pt>
                <c:pt idx="55">
                  <c:v>5.05</c:v>
                </c:pt>
                <c:pt idx="56">
                  <c:v>5.0199999999999996</c:v>
                </c:pt>
                <c:pt idx="57">
                  <c:v>5.01</c:v>
                </c:pt>
                <c:pt idx="58">
                  <c:v>5.01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7224624"/>
        <c:axId val="-1427223536"/>
      </c:scatterChart>
      <c:valAx>
        <c:axId val="-14272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223536"/>
        <c:crosses val="autoZero"/>
        <c:crossBetween val="midCat"/>
      </c:valAx>
      <c:valAx>
        <c:axId val="-14272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2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lattotal!$A$2:$A$201</c:f>
              <c:numCache>
                <c:formatCode>General</c:formatCode>
                <c:ptCount val="200"/>
                <c:pt idx="0">
                  <c:v>6.9000000000000006E-2</c:v>
                </c:pt>
                <c:pt idx="1">
                  <c:v>7.6999999999999999E-2</c:v>
                </c:pt>
                <c:pt idx="2">
                  <c:v>9.0999999999999998E-2</c:v>
                </c:pt>
                <c:pt idx="3">
                  <c:v>0.19900000000000001</c:v>
                </c:pt>
                <c:pt idx="4">
                  <c:v>0.21299999999999999</c:v>
                </c:pt>
                <c:pt idx="5">
                  <c:v>0.219</c:v>
                </c:pt>
                <c:pt idx="6">
                  <c:v>0.34100000000000003</c:v>
                </c:pt>
                <c:pt idx="7">
                  <c:v>0.47499999999999998</c:v>
                </c:pt>
                <c:pt idx="8">
                  <c:v>0.625</c:v>
                </c:pt>
                <c:pt idx="9">
                  <c:v>0.77800000000000002</c:v>
                </c:pt>
                <c:pt idx="10">
                  <c:v>0.94299999999999995</c:v>
                </c:pt>
                <c:pt idx="11">
                  <c:v>1.032</c:v>
                </c:pt>
                <c:pt idx="12">
                  <c:v>1.2230000000000001</c:v>
                </c:pt>
                <c:pt idx="13">
                  <c:v>1.3149999999999999</c:v>
                </c:pt>
                <c:pt idx="14">
                  <c:v>1.5149999999999999</c:v>
                </c:pt>
                <c:pt idx="15">
                  <c:v>1.825</c:v>
                </c:pt>
                <c:pt idx="16">
                  <c:v>2.1549999999999998</c:v>
                </c:pt>
                <c:pt idx="17">
                  <c:v>2.4889999999999999</c:v>
                </c:pt>
                <c:pt idx="18">
                  <c:v>2.8690000000000002</c:v>
                </c:pt>
                <c:pt idx="19">
                  <c:v>2.9089999999999998</c:v>
                </c:pt>
                <c:pt idx="20">
                  <c:v>3.2250000000000001</c:v>
                </c:pt>
                <c:pt idx="21">
                  <c:v>3.59</c:v>
                </c:pt>
                <c:pt idx="22">
                  <c:v>3.9580000000000002</c:v>
                </c:pt>
                <c:pt idx="23">
                  <c:v>4.3150000000000004</c:v>
                </c:pt>
                <c:pt idx="24">
                  <c:v>4.6669999999999998</c:v>
                </c:pt>
                <c:pt idx="25">
                  <c:v>4.9969999999999999</c:v>
                </c:pt>
                <c:pt idx="26">
                  <c:v>5.3159999999999998</c:v>
                </c:pt>
                <c:pt idx="27">
                  <c:v>5.6529999999999996</c:v>
                </c:pt>
                <c:pt idx="28">
                  <c:v>5.782</c:v>
                </c:pt>
                <c:pt idx="29">
                  <c:v>5.9790000000000001</c:v>
                </c:pt>
                <c:pt idx="30">
                  <c:v>6.2969999999999997</c:v>
                </c:pt>
                <c:pt idx="31">
                  <c:v>6.6310000000000002</c:v>
                </c:pt>
                <c:pt idx="32">
                  <c:v>6.9720000000000004</c:v>
                </c:pt>
                <c:pt idx="33">
                  <c:v>6.9889999999999999</c:v>
                </c:pt>
                <c:pt idx="34">
                  <c:v>7.3019999999999996</c:v>
                </c:pt>
                <c:pt idx="35">
                  <c:v>7.5739999999999998</c:v>
                </c:pt>
                <c:pt idx="36">
                  <c:v>7.8890000000000002</c:v>
                </c:pt>
                <c:pt idx="37">
                  <c:v>8.1959999999999997</c:v>
                </c:pt>
                <c:pt idx="38">
                  <c:v>8.548</c:v>
                </c:pt>
                <c:pt idx="39">
                  <c:v>8.8819999999999997</c:v>
                </c:pt>
                <c:pt idx="40">
                  <c:v>9.2189999999999994</c:v>
                </c:pt>
                <c:pt idx="41">
                  <c:v>9.4749999999999996</c:v>
                </c:pt>
                <c:pt idx="42">
                  <c:v>9.6329999999999991</c:v>
                </c:pt>
                <c:pt idx="43" formatCode="0.000">
                  <c:v>9.6790000000000003</c:v>
                </c:pt>
                <c:pt idx="44">
                  <c:v>10.025</c:v>
                </c:pt>
                <c:pt idx="45" formatCode="0.000">
                  <c:v>10.103999999999999</c:v>
                </c:pt>
                <c:pt idx="46" formatCode="0.000">
                  <c:v>10.595000000000001</c:v>
                </c:pt>
                <c:pt idx="47" formatCode="0.000">
                  <c:v>11.032</c:v>
                </c:pt>
                <c:pt idx="48" formatCode="0.000">
                  <c:v>11.558</c:v>
                </c:pt>
                <c:pt idx="49" formatCode="0.000">
                  <c:v>12.06</c:v>
                </c:pt>
                <c:pt idx="50" formatCode="0.000">
                  <c:v>12.57</c:v>
                </c:pt>
                <c:pt idx="51" formatCode="0.000">
                  <c:v>13.103</c:v>
                </c:pt>
                <c:pt idx="52" formatCode="0.000">
                  <c:v>13.654999999999999</c:v>
                </c:pt>
                <c:pt idx="53" formatCode="0.000">
                  <c:v>14.05</c:v>
                </c:pt>
                <c:pt idx="54">
                  <c:v>14.44</c:v>
                </c:pt>
                <c:pt idx="55" formatCode="0.000">
                  <c:v>14.525</c:v>
                </c:pt>
                <c:pt idx="56" formatCode="0.000">
                  <c:v>14.904999999999999</c:v>
                </c:pt>
                <c:pt idx="57" formatCode="0.000">
                  <c:v>15.315</c:v>
                </c:pt>
                <c:pt idx="58" formatCode="0.000">
                  <c:v>15.975</c:v>
                </c:pt>
                <c:pt idx="59" formatCode="0.000">
                  <c:v>16.763999999999999</c:v>
                </c:pt>
                <c:pt idx="60">
                  <c:v>16.783999999999999</c:v>
                </c:pt>
                <c:pt idx="61" formatCode="0.000">
                  <c:v>17.504000000000001</c:v>
                </c:pt>
                <c:pt idx="62" formatCode="0.000">
                  <c:v>18.689</c:v>
                </c:pt>
                <c:pt idx="63" formatCode="0.000">
                  <c:v>19.318000000000001</c:v>
                </c:pt>
                <c:pt idx="64">
                  <c:v>19.616</c:v>
                </c:pt>
                <c:pt idx="65" formatCode="0.000">
                  <c:v>20.038</c:v>
                </c:pt>
                <c:pt idx="66" formatCode="0.000">
                  <c:v>20.792999999999999</c:v>
                </c:pt>
                <c:pt idx="67">
                  <c:v>21.027999999999999</c:v>
                </c:pt>
                <c:pt idx="68" formatCode="0.000">
                  <c:v>21.564</c:v>
                </c:pt>
                <c:pt idx="69" formatCode="0.000">
                  <c:v>22.169</c:v>
                </c:pt>
                <c:pt idx="70">
                  <c:v>22.530999999999999</c:v>
                </c:pt>
                <c:pt idx="71" formatCode="0.000">
                  <c:v>22.81</c:v>
                </c:pt>
                <c:pt idx="72" formatCode="0.000">
                  <c:v>23.361999999999998</c:v>
                </c:pt>
                <c:pt idx="73" formatCode="0.000">
                  <c:v>23.89</c:v>
                </c:pt>
                <c:pt idx="74">
                  <c:v>24.288</c:v>
                </c:pt>
                <c:pt idx="75" formatCode="0.000">
                  <c:v>24.416</c:v>
                </c:pt>
                <c:pt idx="76" formatCode="0.000">
                  <c:v>25.01</c:v>
                </c:pt>
                <c:pt idx="77" formatCode="0.000">
                  <c:v>25.071000000000002</c:v>
                </c:pt>
                <c:pt idx="78" formatCode="0.000">
                  <c:v>25.481000000000002</c:v>
                </c:pt>
                <c:pt idx="79" formatCode="0.000">
                  <c:v>26.113</c:v>
                </c:pt>
                <c:pt idx="80" formatCode="0.000">
                  <c:v>26.849</c:v>
                </c:pt>
                <c:pt idx="81" formatCode="0.000">
                  <c:v>27.577000000000002</c:v>
                </c:pt>
                <c:pt idx="82">
                  <c:v>27.934000000000001</c:v>
                </c:pt>
                <c:pt idx="83" formatCode="0.000">
                  <c:v>28.082999999999998</c:v>
                </c:pt>
                <c:pt idx="84" formatCode="0.000">
                  <c:v>28.588999999999999</c:v>
                </c:pt>
                <c:pt idx="85" formatCode="0.000">
                  <c:v>29.914999999999999</c:v>
                </c:pt>
                <c:pt idx="86" formatCode="0.000">
                  <c:v>31.478999999999999</c:v>
                </c:pt>
                <c:pt idx="87">
                  <c:v>31.863</c:v>
                </c:pt>
                <c:pt idx="88">
                  <c:v>32.765000000000001</c:v>
                </c:pt>
                <c:pt idx="89" formatCode="0.000">
                  <c:v>32.823999999999998</c:v>
                </c:pt>
                <c:pt idx="90">
                  <c:v>33.512999999999998</c:v>
                </c:pt>
                <c:pt idx="91" formatCode="0.000">
                  <c:v>34.027000000000001</c:v>
                </c:pt>
                <c:pt idx="92">
                  <c:v>34.195999999999998</c:v>
                </c:pt>
                <c:pt idx="93" formatCode="0.000">
                  <c:v>34.781999999999996</c:v>
                </c:pt>
                <c:pt idx="94" formatCode="0.000">
                  <c:v>35.750999999999998</c:v>
                </c:pt>
                <c:pt idx="95">
                  <c:v>36.237000000000002</c:v>
                </c:pt>
                <c:pt idx="96">
                  <c:v>36.575000000000003</c:v>
                </c:pt>
                <c:pt idx="97">
                  <c:v>36.850999999999999</c:v>
                </c:pt>
                <c:pt idx="98">
                  <c:v>37.143000000000001</c:v>
                </c:pt>
                <c:pt idx="99">
                  <c:v>37.418999999999997</c:v>
                </c:pt>
                <c:pt idx="100">
                  <c:v>37.445</c:v>
                </c:pt>
                <c:pt idx="101">
                  <c:v>37.671999999999997</c:v>
                </c:pt>
                <c:pt idx="102" formatCode="0.000">
                  <c:v>37.954000000000001</c:v>
                </c:pt>
                <c:pt idx="103">
                  <c:v>37.99</c:v>
                </c:pt>
                <c:pt idx="104">
                  <c:v>38.603999999999999</c:v>
                </c:pt>
                <c:pt idx="105">
                  <c:v>39.777999999999999</c:v>
                </c:pt>
                <c:pt idx="106">
                  <c:v>39.789000000000001</c:v>
                </c:pt>
                <c:pt idx="107">
                  <c:v>40.127000000000002</c:v>
                </c:pt>
                <c:pt idx="108">
                  <c:v>40.448999999999998</c:v>
                </c:pt>
                <c:pt idx="109">
                  <c:v>40.732999999999997</c:v>
                </c:pt>
                <c:pt idx="110">
                  <c:v>41.024000000000001</c:v>
                </c:pt>
                <c:pt idx="111">
                  <c:v>41.331000000000003</c:v>
                </c:pt>
                <c:pt idx="112">
                  <c:v>41.869</c:v>
                </c:pt>
                <c:pt idx="113">
                  <c:v>41.93</c:v>
                </c:pt>
                <c:pt idx="114">
                  <c:v>42.506</c:v>
                </c:pt>
                <c:pt idx="115">
                  <c:v>43.249000000000002</c:v>
                </c:pt>
                <c:pt idx="116">
                  <c:v>43.801000000000002</c:v>
                </c:pt>
                <c:pt idx="117">
                  <c:v>44.146000000000001</c:v>
                </c:pt>
                <c:pt idx="118">
                  <c:v>44.554000000000002</c:v>
                </c:pt>
                <c:pt idx="119">
                  <c:v>45.350999999999999</c:v>
                </c:pt>
                <c:pt idx="120">
                  <c:v>45.902999999999999</c:v>
                </c:pt>
                <c:pt idx="121">
                  <c:v>46.286000000000001</c:v>
                </c:pt>
                <c:pt idx="122">
                  <c:v>47.061</c:v>
                </c:pt>
                <c:pt idx="123">
                  <c:v>47.811999999999998</c:v>
                </c:pt>
                <c:pt idx="124">
                  <c:v>48.289000000000001</c:v>
                </c:pt>
                <c:pt idx="125">
                  <c:v>49.005000000000003</c:v>
                </c:pt>
                <c:pt idx="126">
                  <c:v>49.936999999999998</c:v>
                </c:pt>
                <c:pt idx="127">
                  <c:v>51.8</c:v>
                </c:pt>
                <c:pt idx="128">
                  <c:v>52.305999999999997</c:v>
                </c:pt>
                <c:pt idx="129">
                  <c:v>53.328000000000003</c:v>
                </c:pt>
                <c:pt idx="130">
                  <c:v>54.07</c:v>
                </c:pt>
                <c:pt idx="131">
                  <c:v>54.414999999999999</c:v>
                </c:pt>
                <c:pt idx="132">
                  <c:v>54.76</c:v>
                </c:pt>
                <c:pt idx="133">
                  <c:v>55.71</c:v>
                </c:pt>
                <c:pt idx="134">
                  <c:v>56.116999999999997</c:v>
                </c:pt>
                <c:pt idx="135">
                  <c:v>57.52</c:v>
                </c:pt>
                <c:pt idx="136">
                  <c:v>57.948999999999998</c:v>
                </c:pt>
                <c:pt idx="137">
                  <c:v>58.417000000000002</c:v>
                </c:pt>
                <c:pt idx="138">
                  <c:v>58.860999999999997</c:v>
                </c:pt>
                <c:pt idx="139">
                  <c:v>59.44</c:v>
                </c:pt>
                <c:pt idx="140">
                  <c:v>59.796999999999997</c:v>
                </c:pt>
                <c:pt idx="141">
                  <c:v>60.698</c:v>
                </c:pt>
                <c:pt idx="142">
                  <c:v>61.127000000000002</c:v>
                </c:pt>
                <c:pt idx="143">
                  <c:v>61.947000000000003</c:v>
                </c:pt>
                <c:pt idx="144">
                  <c:v>62.468000000000004</c:v>
                </c:pt>
                <c:pt idx="145">
                  <c:v>63.088999999999999</c:v>
                </c:pt>
                <c:pt idx="146">
                  <c:v>63.606000000000002</c:v>
                </c:pt>
                <c:pt idx="147">
                  <c:v>64.275999999999996</c:v>
                </c:pt>
                <c:pt idx="148">
                  <c:v>65.293000000000006</c:v>
                </c:pt>
                <c:pt idx="149">
                  <c:v>66.921999999999997</c:v>
                </c:pt>
                <c:pt idx="150">
                  <c:v>68.155000000000001</c:v>
                </c:pt>
                <c:pt idx="151">
                  <c:v>69.527000000000001</c:v>
                </c:pt>
                <c:pt idx="152">
                  <c:v>70.662999999999997</c:v>
                </c:pt>
                <c:pt idx="153">
                  <c:v>71.695999999999998</c:v>
                </c:pt>
                <c:pt idx="154">
                  <c:v>72.769000000000005</c:v>
                </c:pt>
                <c:pt idx="155">
                  <c:v>73.534999999999997</c:v>
                </c:pt>
                <c:pt idx="156">
                  <c:v>75.052000000000007</c:v>
                </c:pt>
                <c:pt idx="157">
                  <c:v>76.216999999999999</c:v>
                </c:pt>
                <c:pt idx="158">
                  <c:v>77.653999999999996</c:v>
                </c:pt>
                <c:pt idx="159">
                  <c:v>79.738</c:v>
                </c:pt>
                <c:pt idx="160">
                  <c:v>80.923000000000002</c:v>
                </c:pt>
                <c:pt idx="161">
                  <c:v>81.81</c:v>
                </c:pt>
                <c:pt idx="162">
                  <c:v>82.751999999999995</c:v>
                </c:pt>
                <c:pt idx="163">
                  <c:v>83.736999999999995</c:v>
                </c:pt>
                <c:pt idx="164">
                  <c:v>84.284999999999997</c:v>
                </c:pt>
                <c:pt idx="165">
                  <c:v>85.215999999999994</c:v>
                </c:pt>
                <c:pt idx="166">
                  <c:v>85.46</c:v>
                </c:pt>
                <c:pt idx="167">
                  <c:v>85.545000000000002</c:v>
                </c:pt>
                <c:pt idx="168">
                  <c:v>86.225999999999999</c:v>
                </c:pt>
                <c:pt idx="169">
                  <c:v>87.099000000000004</c:v>
                </c:pt>
                <c:pt idx="170">
                  <c:v>87.96</c:v>
                </c:pt>
                <c:pt idx="171">
                  <c:v>88.694000000000003</c:v>
                </c:pt>
                <c:pt idx="172">
                  <c:v>89.061999999999998</c:v>
                </c:pt>
                <c:pt idx="173">
                  <c:v>89.087000000000003</c:v>
                </c:pt>
                <c:pt idx="174">
                  <c:v>89.183000000000007</c:v>
                </c:pt>
                <c:pt idx="175">
                  <c:v>89.239000000000004</c:v>
                </c:pt>
                <c:pt idx="176">
                  <c:v>89.262</c:v>
                </c:pt>
                <c:pt idx="177">
                  <c:v>89.274000000000001</c:v>
                </c:pt>
                <c:pt idx="178">
                  <c:v>89.344999999999999</c:v>
                </c:pt>
                <c:pt idx="179">
                  <c:v>89.364999999999995</c:v>
                </c:pt>
                <c:pt idx="180">
                  <c:v>89.400999999999996</c:v>
                </c:pt>
                <c:pt idx="181">
                  <c:v>89.421000000000006</c:v>
                </c:pt>
                <c:pt idx="182">
                  <c:v>89.462999999999994</c:v>
                </c:pt>
                <c:pt idx="183">
                  <c:v>89.503</c:v>
                </c:pt>
                <c:pt idx="184">
                  <c:v>89.552999999999997</c:v>
                </c:pt>
                <c:pt idx="185">
                  <c:v>89.558999999999997</c:v>
                </c:pt>
                <c:pt idx="186">
                  <c:v>89.584999999999994</c:v>
                </c:pt>
                <c:pt idx="187">
                  <c:v>89.634</c:v>
                </c:pt>
                <c:pt idx="188">
                  <c:v>89.659000000000006</c:v>
                </c:pt>
                <c:pt idx="189">
                  <c:v>89.721000000000004</c:v>
                </c:pt>
                <c:pt idx="190">
                  <c:v>89.727000000000004</c:v>
                </c:pt>
                <c:pt idx="191">
                  <c:v>89.731999999999999</c:v>
                </c:pt>
                <c:pt idx="192">
                  <c:v>89.738</c:v>
                </c:pt>
                <c:pt idx="193">
                  <c:v>89.802000000000007</c:v>
                </c:pt>
                <c:pt idx="194">
                  <c:v>89.823999999999998</c:v>
                </c:pt>
                <c:pt idx="195">
                  <c:v>89.831999999999994</c:v>
                </c:pt>
                <c:pt idx="196">
                  <c:v>89.837000000000003</c:v>
                </c:pt>
                <c:pt idx="197">
                  <c:v>89.875</c:v>
                </c:pt>
                <c:pt idx="198">
                  <c:v>89.885999999999996</c:v>
                </c:pt>
                <c:pt idx="199">
                  <c:v>89.893000000000001</c:v>
                </c:pt>
              </c:numCache>
            </c:numRef>
          </c:xVal>
          <c:yVal>
            <c:numRef>
              <c:f>lattotal!$C$2:$C$201</c:f>
              <c:numCache>
                <c:formatCode>General</c:formatCode>
                <c:ptCount val="200"/>
                <c:pt idx="0">
                  <c:v>9.01</c:v>
                </c:pt>
                <c:pt idx="1">
                  <c:v>9.01</c:v>
                </c:pt>
                <c:pt idx="2">
                  <c:v>9.01</c:v>
                </c:pt>
                <c:pt idx="3">
                  <c:v>9.0299999999999994</c:v>
                </c:pt>
                <c:pt idx="4">
                  <c:v>9.0299999999999994</c:v>
                </c:pt>
                <c:pt idx="5">
                  <c:v>9.0299999999999994</c:v>
                </c:pt>
                <c:pt idx="6">
                  <c:v>9.0500000000000007</c:v>
                </c:pt>
                <c:pt idx="7">
                  <c:v>9.07</c:v>
                </c:pt>
                <c:pt idx="8">
                  <c:v>9.1</c:v>
                </c:pt>
                <c:pt idx="9">
                  <c:v>9.1199999999999992</c:v>
                </c:pt>
                <c:pt idx="10">
                  <c:v>9.15</c:v>
                </c:pt>
                <c:pt idx="11">
                  <c:v>9.16</c:v>
                </c:pt>
                <c:pt idx="12">
                  <c:v>9.19</c:v>
                </c:pt>
                <c:pt idx="13">
                  <c:v>9.1999999999999993</c:v>
                </c:pt>
                <c:pt idx="14">
                  <c:v>9.24</c:v>
                </c:pt>
                <c:pt idx="15">
                  <c:v>9.2799999999999994</c:v>
                </c:pt>
                <c:pt idx="16">
                  <c:v>9.33</c:v>
                </c:pt>
                <c:pt idx="17">
                  <c:v>9.39</c:v>
                </c:pt>
                <c:pt idx="18">
                  <c:v>9.4499999999999993</c:v>
                </c:pt>
                <c:pt idx="19">
                  <c:v>9.4499999999999993</c:v>
                </c:pt>
                <c:pt idx="20">
                  <c:v>9.5</c:v>
                </c:pt>
                <c:pt idx="21">
                  <c:v>9.56</c:v>
                </c:pt>
                <c:pt idx="22">
                  <c:v>9.61</c:v>
                </c:pt>
                <c:pt idx="23">
                  <c:v>9.67</c:v>
                </c:pt>
                <c:pt idx="24">
                  <c:v>9.7200000000000006</c:v>
                </c:pt>
                <c:pt idx="25">
                  <c:v>9.77</c:v>
                </c:pt>
                <c:pt idx="26">
                  <c:v>9.82</c:v>
                </c:pt>
                <c:pt idx="27">
                  <c:v>9.8699999999999992</c:v>
                </c:pt>
                <c:pt idx="28">
                  <c:v>9.89</c:v>
                </c:pt>
                <c:pt idx="29">
                  <c:v>9.92</c:v>
                </c:pt>
                <c:pt idx="30">
                  <c:v>9.9700000000000006</c:v>
                </c:pt>
                <c:pt idx="31">
                  <c:v>10.02</c:v>
                </c:pt>
                <c:pt idx="32">
                  <c:v>10.08</c:v>
                </c:pt>
                <c:pt idx="33">
                  <c:v>10.08</c:v>
                </c:pt>
                <c:pt idx="34">
                  <c:v>10.130000000000001</c:v>
                </c:pt>
                <c:pt idx="35">
                  <c:v>10.17</c:v>
                </c:pt>
                <c:pt idx="36">
                  <c:v>10.220000000000001</c:v>
                </c:pt>
                <c:pt idx="37">
                  <c:v>10.26</c:v>
                </c:pt>
                <c:pt idx="38">
                  <c:v>10.32</c:v>
                </c:pt>
                <c:pt idx="39">
                  <c:v>10.37</c:v>
                </c:pt>
                <c:pt idx="40">
                  <c:v>10.42</c:v>
                </c:pt>
                <c:pt idx="41">
                  <c:v>10.46</c:v>
                </c:pt>
                <c:pt idx="42">
                  <c:v>10.48</c:v>
                </c:pt>
                <c:pt idx="43" formatCode="0.00">
                  <c:v>10.49</c:v>
                </c:pt>
                <c:pt idx="44">
                  <c:v>10.54</c:v>
                </c:pt>
                <c:pt idx="45" formatCode="0.00">
                  <c:v>10.55</c:v>
                </c:pt>
                <c:pt idx="46" formatCode="0.00">
                  <c:v>10.62</c:v>
                </c:pt>
                <c:pt idx="47" formatCode="0.00">
                  <c:v>10.69</c:v>
                </c:pt>
                <c:pt idx="48" formatCode="0.00">
                  <c:v>10.77</c:v>
                </c:pt>
                <c:pt idx="49" formatCode="0.00">
                  <c:v>10.84</c:v>
                </c:pt>
                <c:pt idx="50" formatCode="0.00">
                  <c:v>10.92</c:v>
                </c:pt>
                <c:pt idx="51" formatCode="0.00">
                  <c:v>10.99</c:v>
                </c:pt>
                <c:pt idx="52" formatCode="0.00">
                  <c:v>11.07</c:v>
                </c:pt>
                <c:pt idx="53" formatCode="0.00">
                  <c:v>11.13</c:v>
                </c:pt>
                <c:pt idx="54">
                  <c:v>11.19</c:v>
                </c:pt>
                <c:pt idx="55" formatCode="0.00">
                  <c:v>11.2</c:v>
                </c:pt>
                <c:pt idx="56" formatCode="0.00">
                  <c:v>11.26</c:v>
                </c:pt>
                <c:pt idx="57" formatCode="0.00">
                  <c:v>11.32</c:v>
                </c:pt>
                <c:pt idx="58" formatCode="0.00">
                  <c:v>11.41</c:v>
                </c:pt>
                <c:pt idx="59" formatCode="0.00">
                  <c:v>11.52</c:v>
                </c:pt>
                <c:pt idx="60">
                  <c:v>11.52</c:v>
                </c:pt>
                <c:pt idx="61" formatCode="0.00">
                  <c:v>11.63</c:v>
                </c:pt>
                <c:pt idx="62" formatCode="0.00">
                  <c:v>11.79</c:v>
                </c:pt>
                <c:pt idx="63" formatCode="0.00">
                  <c:v>11.88</c:v>
                </c:pt>
                <c:pt idx="64">
                  <c:v>11.92</c:v>
                </c:pt>
                <c:pt idx="65" formatCode="0.00">
                  <c:v>11.97</c:v>
                </c:pt>
                <c:pt idx="66" formatCode="0.00">
                  <c:v>12.08</c:v>
                </c:pt>
                <c:pt idx="67">
                  <c:v>12.11</c:v>
                </c:pt>
                <c:pt idx="68" formatCode="0.00">
                  <c:v>12.18</c:v>
                </c:pt>
                <c:pt idx="69" formatCode="0.00">
                  <c:v>12.26</c:v>
                </c:pt>
                <c:pt idx="70">
                  <c:v>12.31</c:v>
                </c:pt>
                <c:pt idx="71" formatCode="0.00">
                  <c:v>12.34</c:v>
                </c:pt>
                <c:pt idx="72" formatCode="0.00">
                  <c:v>12.42</c:v>
                </c:pt>
                <c:pt idx="73" formatCode="0.00">
                  <c:v>12.48</c:v>
                </c:pt>
                <c:pt idx="74">
                  <c:v>12.53</c:v>
                </c:pt>
                <c:pt idx="75" formatCode="0.00">
                  <c:v>12.55</c:v>
                </c:pt>
                <c:pt idx="76" formatCode="0.00">
                  <c:v>12.62</c:v>
                </c:pt>
                <c:pt idx="77" formatCode="0.00">
                  <c:v>12.63</c:v>
                </c:pt>
                <c:pt idx="78" formatCode="0.00">
                  <c:v>12.68</c:v>
                </c:pt>
                <c:pt idx="79" formatCode="0.00">
                  <c:v>12.76</c:v>
                </c:pt>
                <c:pt idx="80" formatCode="0.00">
                  <c:v>12.85</c:v>
                </c:pt>
                <c:pt idx="81" formatCode="0.00">
                  <c:v>12.94</c:v>
                </c:pt>
                <c:pt idx="82">
                  <c:v>12.98</c:v>
                </c:pt>
                <c:pt idx="83" formatCode="0.00">
                  <c:v>13</c:v>
                </c:pt>
                <c:pt idx="84" formatCode="0.00">
                  <c:v>13.06</c:v>
                </c:pt>
                <c:pt idx="85" formatCode="0.00">
                  <c:v>13.21</c:v>
                </c:pt>
                <c:pt idx="86" formatCode="0.00">
                  <c:v>13.38</c:v>
                </c:pt>
                <c:pt idx="87">
                  <c:v>13.43</c:v>
                </c:pt>
                <c:pt idx="88">
                  <c:v>13.52</c:v>
                </c:pt>
                <c:pt idx="89" formatCode="0.00">
                  <c:v>13.53</c:v>
                </c:pt>
                <c:pt idx="90">
                  <c:v>13.6</c:v>
                </c:pt>
                <c:pt idx="91" formatCode="0.00">
                  <c:v>13.65</c:v>
                </c:pt>
                <c:pt idx="92">
                  <c:v>13.67</c:v>
                </c:pt>
                <c:pt idx="93" formatCode="0.00">
                  <c:v>13.73</c:v>
                </c:pt>
                <c:pt idx="94" formatCode="0.00">
                  <c:v>13.82</c:v>
                </c:pt>
                <c:pt idx="95">
                  <c:v>13.87</c:v>
                </c:pt>
                <c:pt idx="96">
                  <c:v>13.9</c:v>
                </c:pt>
                <c:pt idx="97">
                  <c:v>13.93</c:v>
                </c:pt>
                <c:pt idx="98">
                  <c:v>13.95</c:v>
                </c:pt>
                <c:pt idx="99">
                  <c:v>13.98</c:v>
                </c:pt>
                <c:pt idx="100">
                  <c:v>13.98</c:v>
                </c:pt>
                <c:pt idx="101">
                  <c:v>14</c:v>
                </c:pt>
                <c:pt idx="102" formatCode="0.00">
                  <c:v>14.03</c:v>
                </c:pt>
                <c:pt idx="103">
                  <c:v>14.03</c:v>
                </c:pt>
                <c:pt idx="104">
                  <c:v>14.08</c:v>
                </c:pt>
                <c:pt idx="105">
                  <c:v>14.18</c:v>
                </c:pt>
                <c:pt idx="106">
                  <c:v>14.18</c:v>
                </c:pt>
                <c:pt idx="107">
                  <c:v>14.21</c:v>
                </c:pt>
                <c:pt idx="108">
                  <c:v>14.24</c:v>
                </c:pt>
                <c:pt idx="109">
                  <c:v>14.26</c:v>
                </c:pt>
                <c:pt idx="110">
                  <c:v>14.28</c:v>
                </c:pt>
                <c:pt idx="111">
                  <c:v>14.31</c:v>
                </c:pt>
                <c:pt idx="112">
                  <c:v>14.35</c:v>
                </c:pt>
                <c:pt idx="113">
                  <c:v>14.35</c:v>
                </c:pt>
                <c:pt idx="114">
                  <c:v>14.4</c:v>
                </c:pt>
                <c:pt idx="115">
                  <c:v>14.45</c:v>
                </c:pt>
                <c:pt idx="116">
                  <c:v>14.49</c:v>
                </c:pt>
                <c:pt idx="117">
                  <c:v>14.51</c:v>
                </c:pt>
                <c:pt idx="118">
                  <c:v>14.54</c:v>
                </c:pt>
                <c:pt idx="119">
                  <c:v>14.59</c:v>
                </c:pt>
                <c:pt idx="120">
                  <c:v>14.63</c:v>
                </c:pt>
                <c:pt idx="121">
                  <c:v>14.65</c:v>
                </c:pt>
                <c:pt idx="122">
                  <c:v>14.69</c:v>
                </c:pt>
                <c:pt idx="123">
                  <c:v>14.73</c:v>
                </c:pt>
                <c:pt idx="124">
                  <c:v>14.75</c:v>
                </c:pt>
                <c:pt idx="125">
                  <c:v>14.78</c:v>
                </c:pt>
                <c:pt idx="126">
                  <c:v>14.82</c:v>
                </c:pt>
                <c:pt idx="127">
                  <c:v>14.87</c:v>
                </c:pt>
                <c:pt idx="128">
                  <c:v>14.88</c:v>
                </c:pt>
                <c:pt idx="129">
                  <c:v>14.9</c:v>
                </c:pt>
                <c:pt idx="130">
                  <c:v>14.9</c:v>
                </c:pt>
                <c:pt idx="131">
                  <c:v>14.9</c:v>
                </c:pt>
                <c:pt idx="132">
                  <c:v>14.9</c:v>
                </c:pt>
                <c:pt idx="133">
                  <c:v>14.88</c:v>
                </c:pt>
                <c:pt idx="134">
                  <c:v>14.86</c:v>
                </c:pt>
                <c:pt idx="135">
                  <c:v>14.73</c:v>
                </c:pt>
                <c:pt idx="136">
                  <c:v>14.67</c:v>
                </c:pt>
                <c:pt idx="137">
                  <c:v>14.6</c:v>
                </c:pt>
                <c:pt idx="138">
                  <c:v>14.53</c:v>
                </c:pt>
                <c:pt idx="139">
                  <c:v>14.42</c:v>
                </c:pt>
                <c:pt idx="140">
                  <c:v>14.35</c:v>
                </c:pt>
                <c:pt idx="141">
                  <c:v>14.15</c:v>
                </c:pt>
                <c:pt idx="142">
                  <c:v>14.05</c:v>
                </c:pt>
                <c:pt idx="143">
                  <c:v>13.85</c:v>
                </c:pt>
                <c:pt idx="144">
                  <c:v>13.72</c:v>
                </c:pt>
                <c:pt idx="145">
                  <c:v>13.55</c:v>
                </c:pt>
                <c:pt idx="146">
                  <c:v>13.41</c:v>
                </c:pt>
                <c:pt idx="147">
                  <c:v>13.22</c:v>
                </c:pt>
                <c:pt idx="148">
                  <c:v>12.93</c:v>
                </c:pt>
                <c:pt idx="149">
                  <c:v>12.46</c:v>
                </c:pt>
                <c:pt idx="150">
                  <c:v>12.12</c:v>
                </c:pt>
                <c:pt idx="151">
                  <c:v>11.69</c:v>
                </c:pt>
                <c:pt idx="152">
                  <c:v>11.27</c:v>
                </c:pt>
                <c:pt idx="153">
                  <c:v>10.84</c:v>
                </c:pt>
                <c:pt idx="154">
                  <c:v>10.34</c:v>
                </c:pt>
                <c:pt idx="155">
                  <c:v>9.9600000000000009</c:v>
                </c:pt>
                <c:pt idx="156">
                  <c:v>9.14</c:v>
                </c:pt>
                <c:pt idx="157">
                  <c:v>8.4499999999999993</c:v>
                </c:pt>
                <c:pt idx="158">
                  <c:v>7.67</c:v>
                </c:pt>
                <c:pt idx="159">
                  <c:v>6.74</c:v>
                </c:pt>
                <c:pt idx="160">
                  <c:v>6.32</c:v>
                </c:pt>
                <c:pt idx="161">
                  <c:v>6.05</c:v>
                </c:pt>
                <c:pt idx="162">
                  <c:v>5.8</c:v>
                </c:pt>
                <c:pt idx="163">
                  <c:v>5.58</c:v>
                </c:pt>
                <c:pt idx="164">
                  <c:v>5.47</c:v>
                </c:pt>
                <c:pt idx="165">
                  <c:v>5.32</c:v>
                </c:pt>
                <c:pt idx="166">
                  <c:v>5.29</c:v>
                </c:pt>
                <c:pt idx="167">
                  <c:v>5.28</c:v>
                </c:pt>
                <c:pt idx="168">
                  <c:v>5.19</c:v>
                </c:pt>
                <c:pt idx="169">
                  <c:v>5.1100000000000003</c:v>
                </c:pt>
                <c:pt idx="170">
                  <c:v>5.05</c:v>
                </c:pt>
                <c:pt idx="171">
                  <c:v>5.0199999999999996</c:v>
                </c:pt>
                <c:pt idx="172">
                  <c:v>5.01</c:v>
                </c:pt>
                <c:pt idx="173">
                  <c:v>5.01</c:v>
                </c:pt>
                <c:pt idx="174">
                  <c:v>5.01</c:v>
                </c:pt>
                <c:pt idx="175">
                  <c:v>5.01</c:v>
                </c:pt>
                <c:pt idx="176">
                  <c:v>5.01</c:v>
                </c:pt>
                <c:pt idx="177">
                  <c:v>5.01</c:v>
                </c:pt>
                <c:pt idx="178">
                  <c:v>5.01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lattotal!$A$2:$A$201</c:f>
              <c:numCache>
                <c:formatCode>General</c:formatCode>
                <c:ptCount val="200"/>
                <c:pt idx="0">
                  <c:v>6.9000000000000006E-2</c:v>
                </c:pt>
                <c:pt idx="1">
                  <c:v>7.6999999999999999E-2</c:v>
                </c:pt>
                <c:pt idx="2">
                  <c:v>9.0999999999999998E-2</c:v>
                </c:pt>
                <c:pt idx="3">
                  <c:v>0.19900000000000001</c:v>
                </c:pt>
                <c:pt idx="4">
                  <c:v>0.21299999999999999</c:v>
                </c:pt>
                <c:pt idx="5">
                  <c:v>0.219</c:v>
                </c:pt>
                <c:pt idx="6">
                  <c:v>0.34100000000000003</c:v>
                </c:pt>
                <c:pt idx="7">
                  <c:v>0.47499999999999998</c:v>
                </c:pt>
                <c:pt idx="8">
                  <c:v>0.625</c:v>
                </c:pt>
                <c:pt idx="9">
                  <c:v>0.77800000000000002</c:v>
                </c:pt>
                <c:pt idx="10">
                  <c:v>0.94299999999999995</c:v>
                </c:pt>
                <c:pt idx="11">
                  <c:v>1.032</c:v>
                </c:pt>
                <c:pt idx="12">
                  <c:v>1.2230000000000001</c:v>
                </c:pt>
                <c:pt idx="13">
                  <c:v>1.3149999999999999</c:v>
                </c:pt>
                <c:pt idx="14">
                  <c:v>1.5149999999999999</c:v>
                </c:pt>
                <c:pt idx="15">
                  <c:v>1.825</c:v>
                </c:pt>
                <c:pt idx="16">
                  <c:v>2.1549999999999998</c:v>
                </c:pt>
                <c:pt idx="17">
                  <c:v>2.4889999999999999</c:v>
                </c:pt>
                <c:pt idx="18">
                  <c:v>2.8690000000000002</c:v>
                </c:pt>
                <c:pt idx="19">
                  <c:v>2.9089999999999998</c:v>
                </c:pt>
                <c:pt idx="20">
                  <c:v>3.2250000000000001</c:v>
                </c:pt>
                <c:pt idx="21">
                  <c:v>3.59</c:v>
                </c:pt>
                <c:pt idx="22">
                  <c:v>3.9580000000000002</c:v>
                </c:pt>
                <c:pt idx="23">
                  <c:v>4.3150000000000004</c:v>
                </c:pt>
                <c:pt idx="24">
                  <c:v>4.6669999999999998</c:v>
                </c:pt>
                <c:pt idx="25">
                  <c:v>4.9969999999999999</c:v>
                </c:pt>
                <c:pt idx="26">
                  <c:v>5.3159999999999998</c:v>
                </c:pt>
                <c:pt idx="27">
                  <c:v>5.6529999999999996</c:v>
                </c:pt>
                <c:pt idx="28">
                  <c:v>5.782</c:v>
                </c:pt>
                <c:pt idx="29">
                  <c:v>5.9790000000000001</c:v>
                </c:pt>
                <c:pt idx="30">
                  <c:v>6.2969999999999997</c:v>
                </c:pt>
                <c:pt idx="31">
                  <c:v>6.6310000000000002</c:v>
                </c:pt>
                <c:pt idx="32">
                  <c:v>6.9720000000000004</c:v>
                </c:pt>
                <c:pt idx="33">
                  <c:v>6.9889999999999999</c:v>
                </c:pt>
                <c:pt idx="34">
                  <c:v>7.3019999999999996</c:v>
                </c:pt>
                <c:pt idx="35">
                  <c:v>7.5739999999999998</c:v>
                </c:pt>
                <c:pt idx="36">
                  <c:v>7.8890000000000002</c:v>
                </c:pt>
                <c:pt idx="37">
                  <c:v>8.1959999999999997</c:v>
                </c:pt>
                <c:pt idx="38">
                  <c:v>8.548</c:v>
                </c:pt>
                <c:pt idx="39">
                  <c:v>8.8819999999999997</c:v>
                </c:pt>
                <c:pt idx="40">
                  <c:v>9.2189999999999994</c:v>
                </c:pt>
                <c:pt idx="41">
                  <c:v>9.4749999999999996</c:v>
                </c:pt>
                <c:pt idx="42">
                  <c:v>9.6329999999999991</c:v>
                </c:pt>
                <c:pt idx="43" formatCode="0.000">
                  <c:v>9.6790000000000003</c:v>
                </c:pt>
                <c:pt idx="44">
                  <c:v>10.025</c:v>
                </c:pt>
                <c:pt idx="45" formatCode="0.000">
                  <c:v>10.103999999999999</c:v>
                </c:pt>
                <c:pt idx="46" formatCode="0.000">
                  <c:v>10.595000000000001</c:v>
                </c:pt>
                <c:pt idx="47" formatCode="0.000">
                  <c:v>11.032</c:v>
                </c:pt>
                <c:pt idx="48" formatCode="0.000">
                  <c:v>11.558</c:v>
                </c:pt>
                <c:pt idx="49" formatCode="0.000">
                  <c:v>12.06</c:v>
                </c:pt>
                <c:pt idx="50" formatCode="0.000">
                  <c:v>12.57</c:v>
                </c:pt>
                <c:pt idx="51" formatCode="0.000">
                  <c:v>13.103</c:v>
                </c:pt>
                <c:pt idx="52" formatCode="0.000">
                  <c:v>13.654999999999999</c:v>
                </c:pt>
                <c:pt idx="53" formatCode="0.000">
                  <c:v>14.05</c:v>
                </c:pt>
                <c:pt idx="54">
                  <c:v>14.44</c:v>
                </c:pt>
                <c:pt idx="55" formatCode="0.000">
                  <c:v>14.525</c:v>
                </c:pt>
                <c:pt idx="56" formatCode="0.000">
                  <c:v>14.904999999999999</c:v>
                </c:pt>
                <c:pt idx="57" formatCode="0.000">
                  <c:v>15.315</c:v>
                </c:pt>
                <c:pt idx="58" formatCode="0.000">
                  <c:v>15.975</c:v>
                </c:pt>
                <c:pt idx="59" formatCode="0.000">
                  <c:v>16.763999999999999</c:v>
                </c:pt>
                <c:pt idx="60">
                  <c:v>16.783999999999999</c:v>
                </c:pt>
                <c:pt idx="61" formatCode="0.000">
                  <c:v>17.504000000000001</c:v>
                </c:pt>
                <c:pt idx="62" formatCode="0.000">
                  <c:v>18.689</c:v>
                </c:pt>
                <c:pt idx="63" formatCode="0.000">
                  <c:v>19.318000000000001</c:v>
                </c:pt>
                <c:pt idx="64">
                  <c:v>19.616</c:v>
                </c:pt>
                <c:pt idx="65" formatCode="0.000">
                  <c:v>20.038</c:v>
                </c:pt>
                <c:pt idx="66" formatCode="0.000">
                  <c:v>20.792999999999999</c:v>
                </c:pt>
                <c:pt idx="67">
                  <c:v>21.027999999999999</c:v>
                </c:pt>
                <c:pt idx="68" formatCode="0.000">
                  <c:v>21.564</c:v>
                </c:pt>
                <c:pt idx="69" formatCode="0.000">
                  <c:v>22.169</c:v>
                </c:pt>
                <c:pt idx="70">
                  <c:v>22.530999999999999</c:v>
                </c:pt>
                <c:pt idx="71" formatCode="0.000">
                  <c:v>22.81</c:v>
                </c:pt>
                <c:pt idx="72" formatCode="0.000">
                  <c:v>23.361999999999998</c:v>
                </c:pt>
                <c:pt idx="73" formatCode="0.000">
                  <c:v>23.89</c:v>
                </c:pt>
                <c:pt idx="74">
                  <c:v>24.288</c:v>
                </c:pt>
                <c:pt idx="75" formatCode="0.000">
                  <c:v>24.416</c:v>
                </c:pt>
                <c:pt idx="76" formatCode="0.000">
                  <c:v>25.01</c:v>
                </c:pt>
                <c:pt idx="77" formatCode="0.000">
                  <c:v>25.071000000000002</c:v>
                </c:pt>
                <c:pt idx="78" formatCode="0.000">
                  <c:v>25.481000000000002</c:v>
                </c:pt>
                <c:pt idx="79" formatCode="0.000">
                  <c:v>26.113</c:v>
                </c:pt>
                <c:pt idx="80" formatCode="0.000">
                  <c:v>26.849</c:v>
                </c:pt>
                <c:pt idx="81" formatCode="0.000">
                  <c:v>27.577000000000002</c:v>
                </c:pt>
                <c:pt idx="82">
                  <c:v>27.934000000000001</c:v>
                </c:pt>
                <c:pt idx="83" formatCode="0.000">
                  <c:v>28.082999999999998</c:v>
                </c:pt>
                <c:pt idx="84" formatCode="0.000">
                  <c:v>28.588999999999999</c:v>
                </c:pt>
                <c:pt idx="85" formatCode="0.000">
                  <c:v>29.914999999999999</c:v>
                </c:pt>
                <c:pt idx="86" formatCode="0.000">
                  <c:v>31.478999999999999</c:v>
                </c:pt>
                <c:pt idx="87">
                  <c:v>31.863</c:v>
                </c:pt>
                <c:pt idx="88">
                  <c:v>32.765000000000001</c:v>
                </c:pt>
                <c:pt idx="89" formatCode="0.000">
                  <c:v>32.823999999999998</c:v>
                </c:pt>
                <c:pt idx="90">
                  <c:v>33.512999999999998</c:v>
                </c:pt>
                <c:pt idx="91" formatCode="0.000">
                  <c:v>34.027000000000001</c:v>
                </c:pt>
                <c:pt idx="92">
                  <c:v>34.195999999999998</c:v>
                </c:pt>
                <c:pt idx="93" formatCode="0.000">
                  <c:v>34.781999999999996</c:v>
                </c:pt>
                <c:pt idx="94" formatCode="0.000">
                  <c:v>35.750999999999998</c:v>
                </c:pt>
                <c:pt idx="95">
                  <c:v>36.237000000000002</c:v>
                </c:pt>
                <c:pt idx="96">
                  <c:v>36.575000000000003</c:v>
                </c:pt>
                <c:pt idx="97">
                  <c:v>36.850999999999999</c:v>
                </c:pt>
                <c:pt idx="98">
                  <c:v>37.143000000000001</c:v>
                </c:pt>
                <c:pt idx="99">
                  <c:v>37.418999999999997</c:v>
                </c:pt>
                <c:pt idx="100">
                  <c:v>37.445</c:v>
                </c:pt>
                <c:pt idx="101">
                  <c:v>37.671999999999997</c:v>
                </c:pt>
                <c:pt idx="102" formatCode="0.000">
                  <c:v>37.954000000000001</c:v>
                </c:pt>
                <c:pt idx="103">
                  <c:v>37.99</c:v>
                </c:pt>
                <c:pt idx="104">
                  <c:v>38.603999999999999</c:v>
                </c:pt>
                <c:pt idx="105">
                  <c:v>39.777999999999999</c:v>
                </c:pt>
                <c:pt idx="106">
                  <c:v>39.789000000000001</c:v>
                </c:pt>
                <c:pt idx="107">
                  <c:v>40.127000000000002</c:v>
                </c:pt>
                <c:pt idx="108">
                  <c:v>40.448999999999998</c:v>
                </c:pt>
                <c:pt idx="109">
                  <c:v>40.732999999999997</c:v>
                </c:pt>
                <c:pt idx="110">
                  <c:v>41.024000000000001</c:v>
                </c:pt>
                <c:pt idx="111">
                  <c:v>41.331000000000003</c:v>
                </c:pt>
                <c:pt idx="112">
                  <c:v>41.869</c:v>
                </c:pt>
                <c:pt idx="113">
                  <c:v>41.93</c:v>
                </c:pt>
                <c:pt idx="114">
                  <c:v>42.506</c:v>
                </c:pt>
                <c:pt idx="115">
                  <c:v>43.249000000000002</c:v>
                </c:pt>
                <c:pt idx="116">
                  <c:v>43.801000000000002</c:v>
                </c:pt>
                <c:pt idx="117">
                  <c:v>44.146000000000001</c:v>
                </c:pt>
                <c:pt idx="118">
                  <c:v>44.554000000000002</c:v>
                </c:pt>
                <c:pt idx="119">
                  <c:v>45.350999999999999</c:v>
                </c:pt>
                <c:pt idx="120">
                  <c:v>45.902999999999999</c:v>
                </c:pt>
                <c:pt idx="121">
                  <c:v>46.286000000000001</c:v>
                </c:pt>
                <c:pt idx="122">
                  <c:v>47.061</c:v>
                </c:pt>
                <c:pt idx="123">
                  <c:v>47.811999999999998</c:v>
                </c:pt>
                <c:pt idx="124">
                  <c:v>48.289000000000001</c:v>
                </c:pt>
                <c:pt idx="125">
                  <c:v>49.005000000000003</c:v>
                </c:pt>
                <c:pt idx="126">
                  <c:v>49.936999999999998</c:v>
                </c:pt>
                <c:pt idx="127">
                  <c:v>51.8</c:v>
                </c:pt>
                <c:pt idx="128">
                  <c:v>52.305999999999997</c:v>
                </c:pt>
                <c:pt idx="129">
                  <c:v>53.328000000000003</c:v>
                </c:pt>
                <c:pt idx="130">
                  <c:v>54.07</c:v>
                </c:pt>
                <c:pt idx="131">
                  <c:v>54.414999999999999</c:v>
                </c:pt>
                <c:pt idx="132">
                  <c:v>54.76</c:v>
                </c:pt>
                <c:pt idx="133">
                  <c:v>55.71</c:v>
                </c:pt>
                <c:pt idx="134">
                  <c:v>56.116999999999997</c:v>
                </c:pt>
                <c:pt idx="135">
                  <c:v>57.52</c:v>
                </c:pt>
                <c:pt idx="136">
                  <c:v>57.948999999999998</c:v>
                </c:pt>
                <c:pt idx="137">
                  <c:v>58.417000000000002</c:v>
                </c:pt>
                <c:pt idx="138">
                  <c:v>58.860999999999997</c:v>
                </c:pt>
                <c:pt idx="139">
                  <c:v>59.44</c:v>
                </c:pt>
                <c:pt idx="140">
                  <c:v>59.796999999999997</c:v>
                </c:pt>
                <c:pt idx="141">
                  <c:v>60.698</c:v>
                </c:pt>
                <c:pt idx="142">
                  <c:v>61.127000000000002</c:v>
                </c:pt>
                <c:pt idx="143">
                  <c:v>61.947000000000003</c:v>
                </c:pt>
                <c:pt idx="144">
                  <c:v>62.468000000000004</c:v>
                </c:pt>
                <c:pt idx="145">
                  <c:v>63.088999999999999</c:v>
                </c:pt>
                <c:pt idx="146">
                  <c:v>63.606000000000002</c:v>
                </c:pt>
                <c:pt idx="147">
                  <c:v>64.275999999999996</c:v>
                </c:pt>
                <c:pt idx="148">
                  <c:v>65.293000000000006</c:v>
                </c:pt>
                <c:pt idx="149">
                  <c:v>66.921999999999997</c:v>
                </c:pt>
                <c:pt idx="150">
                  <c:v>68.155000000000001</c:v>
                </c:pt>
                <c:pt idx="151">
                  <c:v>69.527000000000001</c:v>
                </c:pt>
                <c:pt idx="152">
                  <c:v>70.662999999999997</c:v>
                </c:pt>
                <c:pt idx="153">
                  <c:v>71.695999999999998</c:v>
                </c:pt>
                <c:pt idx="154">
                  <c:v>72.769000000000005</c:v>
                </c:pt>
                <c:pt idx="155">
                  <c:v>73.534999999999997</c:v>
                </c:pt>
                <c:pt idx="156">
                  <c:v>75.052000000000007</c:v>
                </c:pt>
                <c:pt idx="157">
                  <c:v>76.216999999999999</c:v>
                </c:pt>
                <c:pt idx="158">
                  <c:v>77.653999999999996</c:v>
                </c:pt>
                <c:pt idx="159">
                  <c:v>79.738</c:v>
                </c:pt>
                <c:pt idx="160">
                  <c:v>80.923000000000002</c:v>
                </c:pt>
                <c:pt idx="161">
                  <c:v>81.81</c:v>
                </c:pt>
                <c:pt idx="162">
                  <c:v>82.751999999999995</c:v>
                </c:pt>
                <c:pt idx="163">
                  <c:v>83.736999999999995</c:v>
                </c:pt>
                <c:pt idx="164">
                  <c:v>84.284999999999997</c:v>
                </c:pt>
                <c:pt idx="165">
                  <c:v>85.215999999999994</c:v>
                </c:pt>
                <c:pt idx="166">
                  <c:v>85.46</c:v>
                </c:pt>
                <c:pt idx="167">
                  <c:v>85.545000000000002</c:v>
                </c:pt>
                <c:pt idx="168">
                  <c:v>86.225999999999999</c:v>
                </c:pt>
                <c:pt idx="169">
                  <c:v>87.099000000000004</c:v>
                </c:pt>
                <c:pt idx="170">
                  <c:v>87.96</c:v>
                </c:pt>
                <c:pt idx="171">
                  <c:v>88.694000000000003</c:v>
                </c:pt>
                <c:pt idx="172">
                  <c:v>89.061999999999998</c:v>
                </c:pt>
                <c:pt idx="173">
                  <c:v>89.087000000000003</c:v>
                </c:pt>
                <c:pt idx="174">
                  <c:v>89.183000000000007</c:v>
                </c:pt>
                <c:pt idx="175">
                  <c:v>89.239000000000004</c:v>
                </c:pt>
                <c:pt idx="176">
                  <c:v>89.262</c:v>
                </c:pt>
                <c:pt idx="177">
                  <c:v>89.274000000000001</c:v>
                </c:pt>
                <c:pt idx="178">
                  <c:v>89.344999999999999</c:v>
                </c:pt>
                <c:pt idx="179">
                  <c:v>89.364999999999995</c:v>
                </c:pt>
                <c:pt idx="180">
                  <c:v>89.400999999999996</c:v>
                </c:pt>
                <c:pt idx="181">
                  <c:v>89.421000000000006</c:v>
                </c:pt>
                <c:pt idx="182">
                  <c:v>89.462999999999994</c:v>
                </c:pt>
                <c:pt idx="183">
                  <c:v>89.503</c:v>
                </c:pt>
                <c:pt idx="184">
                  <c:v>89.552999999999997</c:v>
                </c:pt>
                <c:pt idx="185">
                  <c:v>89.558999999999997</c:v>
                </c:pt>
                <c:pt idx="186">
                  <c:v>89.584999999999994</c:v>
                </c:pt>
                <c:pt idx="187">
                  <c:v>89.634</c:v>
                </c:pt>
                <c:pt idx="188">
                  <c:v>89.659000000000006</c:v>
                </c:pt>
                <c:pt idx="189">
                  <c:v>89.721000000000004</c:v>
                </c:pt>
                <c:pt idx="190">
                  <c:v>89.727000000000004</c:v>
                </c:pt>
                <c:pt idx="191">
                  <c:v>89.731999999999999</c:v>
                </c:pt>
                <c:pt idx="192">
                  <c:v>89.738</c:v>
                </c:pt>
                <c:pt idx="193">
                  <c:v>89.802000000000007</c:v>
                </c:pt>
                <c:pt idx="194">
                  <c:v>89.823999999999998</c:v>
                </c:pt>
                <c:pt idx="195">
                  <c:v>89.831999999999994</c:v>
                </c:pt>
                <c:pt idx="196">
                  <c:v>89.837000000000003</c:v>
                </c:pt>
                <c:pt idx="197">
                  <c:v>89.875</c:v>
                </c:pt>
                <c:pt idx="198">
                  <c:v>89.885999999999996</c:v>
                </c:pt>
                <c:pt idx="199">
                  <c:v>89.893000000000001</c:v>
                </c:pt>
              </c:numCache>
            </c:numRef>
          </c:xVal>
          <c:yVal>
            <c:numRef>
              <c:f>lattotal!$E$2:$E$201</c:f>
              <c:numCache>
                <c:formatCode>General</c:formatCode>
                <c:ptCount val="200"/>
                <c:pt idx="0">
                  <c:v>9.010830143071491</c:v>
                </c:pt>
                <c:pt idx="1">
                  <c:v>9.0120854421434675</c:v>
                </c:pt>
                <c:pt idx="2">
                  <c:v>9.0142820306464273</c:v>
                </c:pt>
                <c:pt idx="3">
                  <c:v>9.0312192315194011</c:v>
                </c:pt>
                <c:pt idx="4">
                  <c:v>9.0334137689364038</c:v>
                </c:pt>
                <c:pt idx="5">
                  <c:v>9.0343542128965399</c:v>
                </c:pt>
                <c:pt idx="6">
                  <c:v>9.0534671917481795</c:v>
                </c:pt>
                <c:pt idx="7">
                  <c:v>9.0744395178281252</c:v>
                </c:pt>
                <c:pt idx="8">
                  <c:v>9.0978903808593756</c:v>
                </c:pt>
                <c:pt idx="9">
                  <c:v>9.1217823586890496</c:v>
                </c:pt>
                <c:pt idx="10">
                  <c:v>9.1475166120381939</c:v>
                </c:pt>
                <c:pt idx="11">
                  <c:v>9.1613838864952317</c:v>
                </c:pt>
                <c:pt idx="12">
                  <c:v>9.1911117333234333</c:v>
                </c:pt>
                <c:pt idx="13">
                  <c:v>9.2054151910691253</c:v>
                </c:pt>
                <c:pt idx="14">
                  <c:v>9.2364743877341251</c:v>
                </c:pt>
                <c:pt idx="15">
                  <c:v>9.2845205466093752</c:v>
                </c:pt>
                <c:pt idx="16">
                  <c:v>9.3355385771261261</c:v>
                </c:pt>
                <c:pt idx="17">
                  <c:v>9.3870405077438299</c:v>
                </c:pt>
                <c:pt idx="18">
                  <c:v>9.4454706881990909</c:v>
                </c:pt>
                <c:pt idx="19">
                  <c:v>9.4516110146245715</c:v>
                </c:pt>
                <c:pt idx="20">
                  <c:v>9.5000510829843741</c:v>
                </c:pt>
                <c:pt idx="21">
                  <c:v>9.5558508717209989</c:v>
                </c:pt>
                <c:pt idx="22">
                  <c:v>9.6119445365060869</c:v>
                </c:pt>
                <c:pt idx="23">
                  <c:v>9.6662031230441237</c:v>
                </c:pt>
                <c:pt idx="24">
                  <c:v>9.7195488151910361</c:v>
                </c:pt>
                <c:pt idx="25">
                  <c:v>9.7694222194650262</c:v>
                </c:pt>
                <c:pt idx="26">
                  <c:v>9.8175058570055036</c:v>
                </c:pt>
                <c:pt idx="27">
                  <c:v>9.8681665050199232</c:v>
                </c:pt>
                <c:pt idx="28">
                  <c:v>9.8875217845282322</c:v>
                </c:pt>
                <c:pt idx="29">
                  <c:v>9.9170401954712606</c:v>
                </c:pt>
                <c:pt idx="30">
                  <c:v>9.9645879846399268</c:v>
                </c:pt>
                <c:pt idx="31">
                  <c:v>10.014393337262408</c:v>
                </c:pt>
                <c:pt idx="32">
                  <c:v>10.065099829157953</c:v>
                </c:pt>
                <c:pt idx="33">
                  <c:v>10.067623941860331</c:v>
                </c:pt>
                <c:pt idx="34">
                  <c:v>10.114033140772392</c:v>
                </c:pt>
                <c:pt idx="35">
                  <c:v>10.154264228284775</c:v>
                </c:pt>
                <c:pt idx="36">
                  <c:v>10.200740225063631</c:v>
                </c:pt>
                <c:pt idx="37">
                  <c:v>10.245916788886463</c:v>
                </c:pt>
                <c:pt idx="38">
                  <c:v>10.297570429737407</c:v>
                </c:pt>
                <c:pt idx="39">
                  <c:v>10.346439345295032</c:v>
                </c:pt>
                <c:pt idx="40">
                  <c:v>10.395605500949543</c:v>
                </c:pt>
                <c:pt idx="41">
                  <c:v>10.432859000953124</c:v>
                </c:pt>
                <c:pt idx="42">
                  <c:v>10.455810295360862</c:v>
                </c:pt>
                <c:pt idx="43">
                  <c:v>10.462486417246161</c:v>
                </c:pt>
                <c:pt idx="44">
                  <c:v>10.512617106234373</c:v>
                </c:pt>
                <c:pt idx="45">
                  <c:v>10.524041984795137</c:v>
                </c:pt>
                <c:pt idx="46">
                  <c:v>10.594873253605126</c:v>
                </c:pt>
                <c:pt idx="47">
                  <c:v>10.657658335775231</c:v>
                </c:pt>
                <c:pt idx="48">
                  <c:v>10.732909578846886</c:v>
                </c:pt>
                <c:pt idx="49">
                  <c:v>10.804399790184</c:v>
                </c:pt>
                <c:pt idx="50">
                  <c:v>10.876700938407001</c:v>
                </c:pt>
                <c:pt idx="51">
                  <c:v>10.951908198756273</c:v>
                </c:pt>
                <c:pt idx="52">
                  <c:v>11.029413487013624</c:v>
                </c:pt>
                <c:pt idx="53">
                  <c:v>11.084634994875</c:v>
                </c:pt>
                <c:pt idx="54">
                  <c:v>11.138960903616001</c:v>
                </c:pt>
                <c:pt idx="55">
                  <c:v>11.150775204046877</c:v>
                </c:pt>
                <c:pt idx="56">
                  <c:v>11.203478304732377</c:v>
                </c:pt>
                <c:pt idx="57">
                  <c:v>11.260133343619126</c:v>
                </c:pt>
                <c:pt idx="58">
                  <c:v>11.350877795015624</c:v>
                </c:pt>
                <c:pt idx="59">
                  <c:v>11.458617767048256</c:v>
                </c:pt>
                <c:pt idx="60">
                  <c:v>11.461338309021695</c:v>
                </c:pt>
                <c:pt idx="61">
                  <c:v>11.558930939559938</c:v>
                </c:pt>
                <c:pt idx="62">
                  <c:v>11.718078097383231</c:v>
                </c:pt>
                <c:pt idx="63">
                  <c:v>11.801805735374568</c:v>
                </c:pt>
                <c:pt idx="64">
                  <c:v>11.841291535663105</c:v>
                </c:pt>
                <c:pt idx="65">
                  <c:v>11.897007446905127</c:v>
                </c:pt>
                <c:pt idx="66">
                  <c:v>11.996101860982742</c:v>
                </c:pt>
                <c:pt idx="67">
                  <c:v>12.02679183618605</c:v>
                </c:pt>
                <c:pt idx="68">
                  <c:v>12.096516950945855</c:v>
                </c:pt>
                <c:pt idx="69">
                  <c:v>12.174758985547191</c:v>
                </c:pt>
                <c:pt idx="70">
                  <c:v>12.221341652252709</c:v>
                </c:pt>
                <c:pt idx="71">
                  <c:v>12.257124385959001</c:v>
                </c:pt>
                <c:pt idx="72">
                  <c:v>12.327613590126072</c:v>
                </c:pt>
                <c:pt idx="73">
                  <c:v>12.394655950131</c:v>
                </c:pt>
                <c:pt idx="74">
                  <c:v>12.444944173744128</c:v>
                </c:pt>
                <c:pt idx="75">
                  <c:v>12.461071986376703</c:v>
                </c:pt>
                <c:pt idx="76">
                  <c:v>12.535626182499</c:v>
                </c:pt>
                <c:pt idx="77">
                  <c:v>12.543255471967088</c:v>
                </c:pt>
                <c:pt idx="78">
                  <c:v>12.594403845040359</c:v>
                </c:pt>
                <c:pt idx="79">
                  <c:v>12.672801577175104</c:v>
                </c:pt>
                <c:pt idx="80">
                  <c:v>12.76341711296195</c:v>
                </c:pt>
                <c:pt idx="81">
                  <c:v>12.852322384250968</c:v>
                </c:pt>
                <c:pt idx="82">
                  <c:v>12.895655852783497</c:v>
                </c:pt>
                <c:pt idx="83">
                  <c:v>12.913690271352213</c:v>
                </c:pt>
                <c:pt idx="84">
                  <c:v>12.97470777369953</c:v>
                </c:pt>
                <c:pt idx="85">
                  <c:v>13.132939515364125</c:v>
                </c:pt>
                <c:pt idx="86">
                  <c:v>13.31645313048476</c:v>
                </c:pt>
                <c:pt idx="87">
                  <c:v>13.360991603347351</c:v>
                </c:pt>
                <c:pt idx="88">
                  <c:v>13.464803155702874</c:v>
                </c:pt>
                <c:pt idx="89">
                  <c:v>13.471553945227777</c:v>
                </c:pt>
                <c:pt idx="90">
                  <c:v>13.550029138863302</c:v>
                </c:pt>
                <c:pt idx="91">
                  <c:v>13.608139252222315</c:v>
                </c:pt>
                <c:pt idx="92">
                  <c:v>13.627164496438464</c:v>
                </c:pt>
                <c:pt idx="93">
                  <c:v>13.692822655940232</c:v>
                </c:pt>
                <c:pt idx="94">
                  <c:v>13.800332030730249</c:v>
                </c:pt>
                <c:pt idx="95">
                  <c:v>13.853753363035947</c:v>
                </c:pt>
                <c:pt idx="96">
                  <c:v>13.890709127390624</c:v>
                </c:pt>
                <c:pt idx="97">
                  <c:v>13.920765761396948</c:v>
                </c:pt>
                <c:pt idx="98">
                  <c:v>13.952446956836793</c:v>
                </c:pt>
                <c:pt idx="99">
                  <c:v>13.982280669568942</c:v>
                </c:pt>
                <c:pt idx="100">
                  <c:v>13.985085501103876</c:v>
                </c:pt>
                <c:pt idx="101">
                  <c:v>14.009532916311553</c:v>
                </c:pt>
                <c:pt idx="102">
                  <c:v>14.039801361273335</c:v>
                </c:pt>
                <c:pt idx="103">
                  <c:v>14.043657248600999</c:v>
                </c:pt>
                <c:pt idx="104">
                  <c:v>14.109136373027138</c:v>
                </c:pt>
                <c:pt idx="105">
                  <c:v>14.232832126461048</c:v>
                </c:pt>
                <c:pt idx="106">
                  <c:v>14.233981754273932</c:v>
                </c:pt>
                <c:pt idx="107">
                  <c:v>14.269221785071617</c:v>
                </c:pt>
                <c:pt idx="108">
                  <c:v>14.302640556761151</c:v>
                </c:pt>
                <c:pt idx="109">
                  <c:v>14.331991358087162</c:v>
                </c:pt>
                <c:pt idx="110">
                  <c:v>14.361944751538177</c:v>
                </c:pt>
                <c:pt idx="111">
                  <c:v>14.393412318132309</c:v>
                </c:pt>
                <c:pt idx="112">
                  <c:v>14.448228195362091</c:v>
                </c:pt>
                <c:pt idx="113">
                  <c:v>14.454416882943001</c:v>
                </c:pt>
                <c:pt idx="114">
                  <c:v>14.512587836309784</c:v>
                </c:pt>
                <c:pt idx="115">
                  <c:v>14.586911182832752</c:v>
                </c:pt>
                <c:pt idx="116">
                  <c:v>14.641607011948601</c:v>
                </c:pt>
                <c:pt idx="117">
                  <c:v>14.675565625575864</c:v>
                </c:pt>
                <c:pt idx="118">
                  <c:v>14.715500335456536</c:v>
                </c:pt>
                <c:pt idx="119">
                  <c:v>14.79280507902145</c:v>
                </c:pt>
                <c:pt idx="120">
                  <c:v>14.845798213070672</c:v>
                </c:pt>
                <c:pt idx="121">
                  <c:v>14.882302883158346</c:v>
                </c:pt>
                <c:pt idx="122">
                  <c:v>14.955506595512016</c:v>
                </c:pt>
                <c:pt idx="123">
                  <c:v>15.025593966708673</c:v>
                </c:pt>
                <c:pt idx="124">
                  <c:v>15.06967486823843</c:v>
                </c:pt>
                <c:pt idx="125">
                  <c:v>15.135205966324873</c:v>
                </c:pt>
                <c:pt idx="126">
                  <c:v>15.219358523500047</c:v>
                </c:pt>
                <c:pt idx="127">
                  <c:v>15.383664167999999</c:v>
                </c:pt>
                <c:pt idx="128">
                  <c:v>15.427386510531385</c:v>
                </c:pt>
                <c:pt idx="129">
                  <c:v>15.514512452456446</c:v>
                </c:pt>
                <c:pt idx="130">
                  <c:v>15.576773905857001</c:v>
                </c:pt>
                <c:pt idx="131">
                  <c:v>15.605437273076625</c:v>
                </c:pt>
                <c:pt idx="132">
                  <c:v>15.633918949824</c:v>
                </c:pt>
                <c:pt idx="133">
                  <c:v>15.711405755589002</c:v>
                </c:pt>
                <c:pt idx="134">
                  <c:v>15.744179349246387</c:v>
                </c:pt>
                <c:pt idx="135">
                  <c:v>15.855201940991998</c:v>
                </c:pt>
                <c:pt idx="136">
                  <c:v>15.888543278958648</c:v>
                </c:pt>
                <c:pt idx="137">
                  <c:v>15.924590773402288</c:v>
                </c:pt>
                <c:pt idx="138">
                  <c:v>15.95847576726862</c:v>
                </c:pt>
                <c:pt idx="139">
                  <c:v>16.002203567616</c:v>
                </c:pt>
                <c:pt idx="140">
                  <c:v>16.028905265345426</c:v>
                </c:pt>
                <c:pt idx="141">
                  <c:v>16.095411240811607</c:v>
                </c:pt>
                <c:pt idx="142">
                  <c:v>16.126631267944617</c:v>
                </c:pt>
                <c:pt idx="143">
                  <c:v>16.185503188274879</c:v>
                </c:pt>
                <c:pt idx="144">
                  <c:v>16.222359568632768</c:v>
                </c:pt>
                <c:pt idx="145">
                  <c:v>16.265731626626032</c:v>
                </c:pt>
                <c:pt idx="146">
                  <c:v>16.301375786250986</c:v>
                </c:pt>
                <c:pt idx="147">
                  <c:v>16.346939359583427</c:v>
                </c:pt>
                <c:pt idx="148">
                  <c:v>16.414739949891246</c:v>
                </c:pt>
                <c:pt idx="149">
                  <c:v>16.519907753190552</c:v>
                </c:pt>
                <c:pt idx="150">
                  <c:v>16.596685520176127</c:v>
                </c:pt>
                <c:pt idx="151">
                  <c:v>16.679242985333818</c:v>
                </c:pt>
                <c:pt idx="152">
                  <c:v>16.745296557675751</c:v>
                </c:pt>
                <c:pt idx="153">
                  <c:v>16.803542024638464</c:v>
                </c:pt>
                <c:pt idx="154">
                  <c:v>16.862200906667393</c:v>
                </c:pt>
                <c:pt idx="155">
                  <c:v>16.902924383594627</c:v>
                </c:pt>
                <c:pt idx="156">
                  <c:v>16.980729269059392</c:v>
                </c:pt>
                <c:pt idx="157">
                  <c:v>17.037903424089684</c:v>
                </c:pt>
                <c:pt idx="158">
                  <c:v>17.105326990277735</c:v>
                </c:pt>
                <c:pt idx="159">
                  <c:v>17.196990757024729</c:v>
                </c:pt>
                <c:pt idx="160">
                  <c:v>17.245864993309535</c:v>
                </c:pt>
                <c:pt idx="161">
                  <c:v>17.280900146258997</c:v>
                </c:pt>
                <c:pt idx="162">
                  <c:v>17.316651014356992</c:v>
                </c:pt>
                <c:pt idx="163">
                  <c:v>17.35242367020345</c:v>
                </c:pt>
                <c:pt idx="164">
                  <c:v>17.371610893150876</c:v>
                </c:pt>
                <c:pt idx="165">
                  <c:v>17.403033299042303</c:v>
                </c:pt>
                <c:pt idx="166">
                  <c:v>17.411023484664003</c:v>
                </c:pt>
                <c:pt idx="167">
                  <c:v>17.413783006746375</c:v>
                </c:pt>
                <c:pt idx="168">
                  <c:v>17.435444477248826</c:v>
                </c:pt>
                <c:pt idx="169">
                  <c:v>17.462047967368701</c:v>
                </c:pt>
                <c:pt idx="170">
                  <c:v>17.486999897663999</c:v>
                </c:pt>
                <c:pt idx="171">
                  <c:v>17.507260124240617</c:v>
                </c:pt>
                <c:pt idx="172">
                  <c:v>17.517066761013673</c:v>
                </c:pt>
                <c:pt idx="173">
                  <c:v>17.517724456018499</c:v>
                </c:pt>
                <c:pt idx="174">
                  <c:v>17.520239929908513</c:v>
                </c:pt>
                <c:pt idx="175">
                  <c:v>17.521699905441078</c:v>
                </c:pt>
                <c:pt idx="176">
                  <c:v>17.52229796166727</c:v>
                </c:pt>
                <c:pt idx="177">
                  <c:v>17.522609626537179</c:v>
                </c:pt>
                <c:pt idx="178">
                  <c:v>17.524448529261377</c:v>
                </c:pt>
                <c:pt idx="179">
                  <c:v>17.524964950297875</c:v>
                </c:pt>
                <c:pt idx="180">
                  <c:v>17.5258927580518</c:v>
                </c:pt>
                <c:pt idx="181">
                  <c:v>17.52640723443454</c:v>
                </c:pt>
                <c:pt idx="182">
                  <c:v>17.527485373824153</c:v>
                </c:pt>
                <c:pt idx="183">
                  <c:v>17.528509324933477</c:v>
                </c:pt>
                <c:pt idx="184">
                  <c:v>17.529785355484623</c:v>
                </c:pt>
                <c:pt idx="185">
                  <c:v>17.529938187296125</c:v>
                </c:pt>
                <c:pt idx="186">
                  <c:v>17.530599735723378</c:v>
                </c:pt>
                <c:pt idx="187">
                  <c:v>17.531843307307895</c:v>
                </c:pt>
                <c:pt idx="188">
                  <c:v>17.532476175181824</c:v>
                </c:pt>
                <c:pt idx="189">
                  <c:v>17.534041000047637</c:v>
                </c:pt>
                <c:pt idx="190">
                  <c:v>17.534192080116416</c:v>
                </c:pt>
                <c:pt idx="191">
                  <c:v>17.534317932368833</c:v>
                </c:pt>
                <c:pt idx="192">
                  <c:v>17.534468897704727</c:v>
                </c:pt>
                <c:pt idx="193">
                  <c:v>17.536075300282391</c:v>
                </c:pt>
                <c:pt idx="194">
                  <c:v>17.536625856331774</c:v>
                </c:pt>
                <c:pt idx="195">
                  <c:v>17.536825849861636</c:v>
                </c:pt>
                <c:pt idx="196">
                  <c:v>17.53695078930075</c:v>
                </c:pt>
                <c:pt idx="197">
                  <c:v>17.537898908203122</c:v>
                </c:pt>
                <c:pt idx="198">
                  <c:v>17.538172894961544</c:v>
                </c:pt>
                <c:pt idx="199">
                  <c:v>17.538347140595043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7221904"/>
        <c:axId val="-1427215920"/>
      </c:scatterChart>
      <c:valAx>
        <c:axId val="-14272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215920"/>
        <c:crosses val="autoZero"/>
        <c:crossBetween val="midCat"/>
      </c:valAx>
      <c:valAx>
        <c:axId val="-14272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22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180981</xdr:rowOff>
    </xdr:from>
    <xdr:to>
      <xdr:col>14</xdr:col>
      <xdr:colOff>419100</xdr:colOff>
      <xdr:row>20</xdr:row>
      <xdr:rowOff>66681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13</xdr:row>
      <xdr:rowOff>157162</xdr:rowOff>
    </xdr:from>
    <xdr:to>
      <xdr:col>17</xdr:col>
      <xdr:colOff>352425</xdr:colOff>
      <xdr:row>28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23</xdr:row>
      <xdr:rowOff>52387</xdr:rowOff>
    </xdr:from>
    <xdr:to>
      <xdr:col>21</xdr:col>
      <xdr:colOff>485775</xdr:colOff>
      <xdr:row>37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19</xdr:row>
      <xdr:rowOff>147637</xdr:rowOff>
    </xdr:from>
    <xdr:to>
      <xdr:col>8</xdr:col>
      <xdr:colOff>66675</xdr:colOff>
      <xdr:row>34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157162</xdr:colOff>
      <xdr:row>12</xdr:row>
      <xdr:rowOff>157162</xdr:rowOff>
    </xdr:from>
    <xdr:to>
      <xdr:col>15</xdr:col>
      <xdr:colOff>461962</xdr:colOff>
      <xdr:row>27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247650</xdr:colOff>
      <xdr:row>6</xdr:row>
      <xdr:rowOff>171450</xdr:rowOff>
    </xdr:from>
    <xdr:to>
      <xdr:col>22</xdr:col>
      <xdr:colOff>552450</xdr:colOff>
      <xdr:row>21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6</xdr:row>
      <xdr:rowOff>28581</xdr:rowOff>
    </xdr:from>
    <xdr:to>
      <xdr:col>25</xdr:col>
      <xdr:colOff>161925</xdr:colOff>
      <xdr:row>34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223836</xdr:colOff>
      <xdr:row>35</xdr:row>
      <xdr:rowOff>147636</xdr:rowOff>
    </xdr:from>
    <xdr:to>
      <xdr:col>25</xdr:col>
      <xdr:colOff>171449</xdr:colOff>
      <xdr:row>56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2</xdr:row>
      <xdr:rowOff>61912</xdr:rowOff>
    </xdr:from>
    <xdr:to>
      <xdr:col>23</xdr:col>
      <xdr:colOff>114299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523875</xdr:colOff>
      <xdr:row>15</xdr:row>
      <xdr:rowOff>185737</xdr:rowOff>
    </xdr:from>
    <xdr:to>
      <xdr:col>29</xdr:col>
      <xdr:colOff>219075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0" workbookViewId="0">
      <selection activeCell="C11" sqref="C11"/>
    </sheetView>
  </sheetViews>
  <sheetFormatPr defaultRowHeight="15" x14ac:dyDescent="0.25"/>
  <cols>
    <col min="8" max="8" width="10.140625" bestFit="1" customWidth="1"/>
  </cols>
  <sheetData>
    <row r="1" spans="1:4" x14ac:dyDescent="0.25">
      <c r="B1">
        <f>AVERAGE(B2:B28)</f>
        <v>309.07599999999991</v>
      </c>
      <c r="C1">
        <f>AVERAGE(C2:C28)</f>
        <v>309.07372516060502</v>
      </c>
    </row>
    <row r="2" spans="1:4" x14ac:dyDescent="0.25">
      <c r="A2" s="1">
        <v>0.13773148148148148</v>
      </c>
      <c r="B2">
        <v>304.61</v>
      </c>
      <c r="C2" s="2">
        <f>$D$2+$D$5/2*COS(8*PI()*(A2-$D$12))</f>
        <v>304.62930922730942</v>
      </c>
      <c r="D2">
        <f>(D3+D4)/2</f>
        <v>309.03044999999997</v>
      </c>
    </row>
    <row r="3" spans="1:4" x14ac:dyDescent="0.25">
      <c r="A3" s="1">
        <v>0.13981481481481481</v>
      </c>
      <c r="B3">
        <v>304.57</v>
      </c>
      <c r="C3" s="2">
        <f t="shared" ref="C3:C25" si="0">$D$2+$D$5/2*COS(8*PI()*(A3-$D$12))</f>
        <v>304.58462751758242</v>
      </c>
      <c r="D3">
        <v>313.53699999999998</v>
      </c>
    </row>
    <row r="4" spans="1:4" x14ac:dyDescent="0.25">
      <c r="A4" s="1">
        <v>0.14212962962962963</v>
      </c>
      <c r="B4">
        <v>304.54000000000002</v>
      </c>
      <c r="C4" s="2">
        <f t="shared" si="0"/>
        <v>304.54927722564099</v>
      </c>
      <c r="D4">
        <v>304.52390000000003</v>
      </c>
    </row>
    <row r="5" spans="1:4" x14ac:dyDescent="0.25">
      <c r="A5" s="1">
        <v>0.14408564814814814</v>
      </c>
      <c r="B5">
        <v>304.52999999999997</v>
      </c>
      <c r="C5" s="2">
        <f t="shared" si="0"/>
        <v>304.53122252610825</v>
      </c>
      <c r="D5">
        <f>D3-D4</f>
        <v>9.0130999999999517</v>
      </c>
    </row>
    <row r="6" spans="1:4" x14ac:dyDescent="0.25">
      <c r="A6" s="1">
        <v>0.14480324074074075</v>
      </c>
      <c r="B6">
        <v>304.52</v>
      </c>
      <c r="C6" s="2">
        <f t="shared" si="0"/>
        <v>304.52732311146502</v>
      </c>
    </row>
    <row r="7" spans="1:4" x14ac:dyDescent="0.25">
      <c r="A7" s="1">
        <v>0.14571759259259259</v>
      </c>
      <c r="B7">
        <v>304.52</v>
      </c>
      <c r="C7" s="2">
        <f t="shared" si="0"/>
        <v>304.5244767432867</v>
      </c>
    </row>
    <row r="8" spans="1:4" x14ac:dyDescent="0.25">
      <c r="A8" s="1">
        <v>0.14641203703703703</v>
      </c>
      <c r="C8" s="2">
        <f t="shared" si="0"/>
        <v>304.52390476657428</v>
      </c>
    </row>
    <row r="9" spans="1:4" x14ac:dyDescent="0.25">
      <c r="A9" s="1">
        <v>0.14652777777777778</v>
      </c>
      <c r="B9">
        <v>304.52999999999997</v>
      </c>
      <c r="C9" s="2">
        <f t="shared" si="0"/>
        <v>304.52394289910796</v>
      </c>
    </row>
    <row r="10" spans="1:4" x14ac:dyDescent="0.25">
      <c r="A10" s="1">
        <v>0.14833333333333334</v>
      </c>
      <c r="B10">
        <v>304.54000000000002</v>
      </c>
      <c r="C10" s="2">
        <f t="shared" si="0"/>
        <v>304.52947402747827</v>
      </c>
    </row>
    <row r="11" spans="1:4" x14ac:dyDescent="0.25">
      <c r="A11" s="1">
        <v>0.16511574074074073</v>
      </c>
      <c r="B11">
        <v>305.02999999999997</v>
      </c>
      <c r="C11" s="2">
        <f t="shared" si="0"/>
        <v>305.01567985546313</v>
      </c>
      <c r="D11" t="s">
        <v>0</v>
      </c>
    </row>
    <row r="12" spans="1:4" x14ac:dyDescent="0.25">
      <c r="A12" s="1">
        <v>0.1769212962962963</v>
      </c>
      <c r="B12">
        <v>305.79000000000002</v>
      </c>
      <c r="C12" s="2">
        <f t="shared" si="0"/>
        <v>305.78961998914798</v>
      </c>
      <c r="D12" s="1">
        <v>0.27135416666666667</v>
      </c>
    </row>
    <row r="13" spans="1:4" x14ac:dyDescent="0.25">
      <c r="A13" s="1">
        <v>0.18918981481481481</v>
      </c>
      <c r="B13">
        <v>306.89</v>
      </c>
      <c r="C13" s="2">
        <f t="shared" si="0"/>
        <v>306.89279365217629</v>
      </c>
    </row>
    <row r="14" spans="1:4" x14ac:dyDescent="0.25">
      <c r="A14" s="1">
        <v>0.20145833333333332</v>
      </c>
      <c r="B14">
        <v>308.19</v>
      </c>
      <c r="C14" s="2">
        <f t="shared" si="0"/>
        <v>308.19759876053894</v>
      </c>
    </row>
    <row r="15" spans="1:4" x14ac:dyDescent="0.25">
      <c r="A15" s="1">
        <v>0.21395833333333333</v>
      </c>
      <c r="B15">
        <v>309.60000000000002</v>
      </c>
      <c r="C15" s="2">
        <f t="shared" si="0"/>
        <v>309.60697362334838</v>
      </c>
    </row>
    <row r="16" spans="1:4" x14ac:dyDescent="0.25">
      <c r="A16" s="1">
        <v>0.22391203703703702</v>
      </c>
      <c r="B16">
        <v>310.69</v>
      </c>
      <c r="C16" s="2">
        <f t="shared" si="0"/>
        <v>310.69551417652764</v>
      </c>
    </row>
    <row r="17" spans="1:8" x14ac:dyDescent="0.25">
      <c r="A17" s="1">
        <v>0.23409722222222221</v>
      </c>
      <c r="B17">
        <v>311.7</v>
      </c>
      <c r="C17" s="2">
        <f t="shared" si="0"/>
        <v>311.70155545425223</v>
      </c>
    </row>
    <row r="18" spans="1:8" x14ac:dyDescent="0.25">
      <c r="A18" s="1">
        <v>0.24543981481481481</v>
      </c>
      <c r="B18">
        <v>312.61</v>
      </c>
      <c r="C18" s="2">
        <f t="shared" si="0"/>
        <v>312.61449647192893</v>
      </c>
    </row>
    <row r="19" spans="1:8" x14ac:dyDescent="0.25">
      <c r="A19" s="1">
        <v>0.25585648148148149</v>
      </c>
      <c r="B19">
        <v>313.2</v>
      </c>
      <c r="C19" s="2">
        <f t="shared" si="0"/>
        <v>313.19945625005926</v>
      </c>
    </row>
    <row r="20" spans="1:8" x14ac:dyDescent="0.25">
      <c r="A20" s="1">
        <v>0.26604166666666668</v>
      </c>
      <c r="B20">
        <v>313.5</v>
      </c>
      <c r="C20" s="2">
        <f t="shared" si="0"/>
        <v>313.49689056649208</v>
      </c>
    </row>
    <row r="21" spans="1:8" x14ac:dyDescent="0.25">
      <c r="A21" s="1">
        <v>0.26898148148148149</v>
      </c>
      <c r="B21">
        <v>313.52999999999997</v>
      </c>
      <c r="C21" s="2">
        <f t="shared" si="0"/>
        <v>313.52898976134452</v>
      </c>
    </row>
    <row r="22" spans="1:8" x14ac:dyDescent="0.25">
      <c r="A22" s="1">
        <v>0.26909722222222221</v>
      </c>
      <c r="B22">
        <v>313.54000000000002</v>
      </c>
      <c r="C22" s="2">
        <f t="shared" si="0"/>
        <v>313.52975198295019</v>
      </c>
    </row>
    <row r="23" spans="1:8" x14ac:dyDescent="0.25">
      <c r="A23" s="1">
        <v>0.27075231481481482</v>
      </c>
      <c r="B23">
        <v>313.54000000000002</v>
      </c>
      <c r="C23" s="2">
        <f t="shared" si="0"/>
        <v>313.53648445706534</v>
      </c>
      <c r="H23" t="s">
        <v>1</v>
      </c>
    </row>
    <row r="24" spans="1:8" x14ac:dyDescent="0.25">
      <c r="A24" s="1">
        <v>0.27175925925925926</v>
      </c>
      <c r="B24">
        <v>313.54000000000002</v>
      </c>
      <c r="C24" s="2">
        <f t="shared" si="0"/>
        <v>313.53676643983681</v>
      </c>
      <c r="H24" s="3">
        <f>(2-1/4-(3.14/PI()-74.5676577/360))*1/4</f>
        <v>0.23940983497072429</v>
      </c>
    </row>
    <row r="25" spans="1:8" x14ac:dyDescent="0.25">
      <c r="A25" s="1">
        <v>0.27185185185185184</v>
      </c>
      <c r="C25" s="2">
        <f t="shared" si="0"/>
        <v>313.53664746870072</v>
      </c>
    </row>
    <row r="26" spans="1:8" x14ac:dyDescent="0.25">
      <c r="A26" s="1">
        <v>0.27199074074074076</v>
      </c>
      <c r="B26">
        <v>313.52999999999997</v>
      </c>
      <c r="C26" s="2">
        <f t="shared" ref="C26:C47" si="1">$D$2+$D$5/2*COS(8*PI()*(A26-$D$12))</f>
        <v>313.53642325671325</v>
      </c>
    </row>
    <row r="27" spans="1:8" x14ac:dyDescent="0.25">
      <c r="A27" s="1">
        <v>0.28895833333333337</v>
      </c>
      <c r="B27">
        <v>313.11</v>
      </c>
      <c r="C27" s="2">
        <f t="shared" si="1"/>
        <v>313.10306098984859</v>
      </c>
    </row>
    <row r="28" spans="1:8" x14ac:dyDescent="0.25">
      <c r="A28" s="1">
        <v>0.29821759259259256</v>
      </c>
      <c r="B28">
        <v>312.55</v>
      </c>
      <c r="C28" s="2">
        <f t="shared" si="1"/>
        <v>312.54831813538897</v>
      </c>
    </row>
    <row r="29" spans="1:8" x14ac:dyDescent="0.25">
      <c r="A29" s="1">
        <v>0.30701388888888886</v>
      </c>
      <c r="B29">
        <v>311.85000000000002</v>
      </c>
      <c r="C29" s="2">
        <f t="shared" si="1"/>
        <v>311.84506701645677</v>
      </c>
    </row>
    <row r="30" spans="1:8" x14ac:dyDescent="0.25">
      <c r="A30" s="1">
        <v>0.31581018518518517</v>
      </c>
      <c r="B30">
        <v>310.99</v>
      </c>
      <c r="C30" s="2">
        <f t="shared" si="1"/>
        <v>311.0048131768541</v>
      </c>
      <c r="E30" s="1">
        <f>D12-(A28-D12)</f>
        <v>0.24449074074074079</v>
      </c>
    </row>
    <row r="31" spans="1:8" x14ac:dyDescent="0.25">
      <c r="A31" s="1">
        <v>0.31724537037037037</v>
      </c>
      <c r="B31">
        <v>310.77</v>
      </c>
      <c r="C31" s="2">
        <f t="shared" si="1"/>
        <v>310.85743923821349</v>
      </c>
      <c r="E31" s="1"/>
    </row>
    <row r="32" spans="1:8" x14ac:dyDescent="0.25">
      <c r="A32" s="1">
        <v>0.31725694444444447</v>
      </c>
      <c r="B32">
        <v>310.76</v>
      </c>
      <c r="C32" s="2">
        <f t="shared" si="1"/>
        <v>310.85624081790274</v>
      </c>
      <c r="E32" s="1"/>
    </row>
    <row r="33" spans="1:3" x14ac:dyDescent="0.25">
      <c r="A33" s="1">
        <v>0.32368055555555558</v>
      </c>
      <c r="B33">
        <v>310.14999999999998</v>
      </c>
      <c r="C33" s="2">
        <f t="shared" si="1"/>
        <v>310.1702184497712</v>
      </c>
    </row>
    <row r="34" spans="1:3" x14ac:dyDescent="0.25">
      <c r="A34" s="1">
        <v>0.32476851851851851</v>
      </c>
      <c r="B34">
        <v>309.95</v>
      </c>
      <c r="C34" s="2">
        <f t="shared" si="1"/>
        <v>310.05058861903996</v>
      </c>
    </row>
    <row r="35" spans="1:3" x14ac:dyDescent="0.25">
      <c r="A35" s="1">
        <v>0.32777777777777778</v>
      </c>
      <c r="B35">
        <v>309.62</v>
      </c>
      <c r="C35" s="2">
        <f t="shared" si="1"/>
        <v>309.71600164603416</v>
      </c>
    </row>
    <row r="36" spans="1:3" x14ac:dyDescent="0.25">
      <c r="A36" s="1">
        <v>0.330625</v>
      </c>
      <c r="B36">
        <v>309.37</v>
      </c>
      <c r="C36" s="2">
        <f t="shared" si="1"/>
        <v>309.39579036336175</v>
      </c>
    </row>
    <row r="37" spans="1:3" x14ac:dyDescent="0.25">
      <c r="A37" s="1">
        <v>0.33107638888888885</v>
      </c>
      <c r="B37">
        <v>309.24</v>
      </c>
      <c r="C37" s="2">
        <f t="shared" si="1"/>
        <v>309.34481103675159</v>
      </c>
    </row>
    <row r="38" spans="1:3" x14ac:dyDescent="0.25">
      <c r="A38" s="1">
        <v>0.33599537037037036</v>
      </c>
      <c r="B38">
        <v>308.69</v>
      </c>
      <c r="C38" s="2">
        <f t="shared" si="1"/>
        <v>308.78805011961038</v>
      </c>
    </row>
    <row r="39" spans="1:3" x14ac:dyDescent="0.25">
      <c r="A39" s="1">
        <v>0.33664351851851854</v>
      </c>
      <c r="B39">
        <v>308.69</v>
      </c>
      <c r="C39" s="2">
        <f t="shared" si="1"/>
        <v>308.71478126760206</v>
      </c>
    </row>
    <row r="40" spans="1:3" x14ac:dyDescent="0.25">
      <c r="A40" s="1">
        <v>0.34196759259259263</v>
      </c>
      <c r="B40">
        <v>308.10000000000002</v>
      </c>
      <c r="C40" s="2">
        <f t="shared" si="1"/>
        <v>308.11786261814933</v>
      </c>
    </row>
    <row r="41" spans="1:3" x14ac:dyDescent="0.25">
      <c r="A41" s="1">
        <v>0.34682870370370367</v>
      </c>
      <c r="B41">
        <v>307.54000000000002</v>
      </c>
      <c r="C41" s="2">
        <f t="shared" si="1"/>
        <v>307.58683328847837</v>
      </c>
    </row>
    <row r="42" spans="1:3" x14ac:dyDescent="0.25">
      <c r="A42" s="1">
        <v>0.35192129629629632</v>
      </c>
      <c r="B42">
        <v>307.02999999999997</v>
      </c>
      <c r="C42" s="2">
        <f t="shared" si="1"/>
        <v>307.05373036089179</v>
      </c>
    </row>
    <row r="43" spans="1:3" x14ac:dyDescent="0.25">
      <c r="A43" s="1">
        <v>0.35701388888888891</v>
      </c>
      <c r="B43">
        <v>306.52999999999997</v>
      </c>
      <c r="C43" s="2">
        <f t="shared" si="1"/>
        <v>306.55296517680398</v>
      </c>
    </row>
    <row r="44" spans="1:3" x14ac:dyDescent="0.25">
      <c r="A44" s="1">
        <v>0.36210648148148145</v>
      </c>
      <c r="B44">
        <v>306.08</v>
      </c>
      <c r="C44" s="2">
        <f t="shared" si="1"/>
        <v>306.09272990254743</v>
      </c>
    </row>
    <row r="45" spans="1:3" x14ac:dyDescent="0.25">
      <c r="A45" s="1">
        <v>0.36743055555555554</v>
      </c>
      <c r="B45">
        <v>305.64999999999998</v>
      </c>
      <c r="C45" s="2">
        <f t="shared" si="1"/>
        <v>305.6630728252407</v>
      </c>
    </row>
    <row r="46" spans="1:3" x14ac:dyDescent="0.25">
      <c r="A46" s="1">
        <v>0.37229166666666669</v>
      </c>
      <c r="B46">
        <v>305.31</v>
      </c>
      <c r="C46" s="2">
        <f t="shared" si="1"/>
        <v>305.32317937351309</v>
      </c>
    </row>
    <row r="47" spans="1:3" x14ac:dyDescent="0.25">
      <c r="A47" s="1">
        <v>0.37784722222222222</v>
      </c>
      <c r="B47">
        <v>304.99</v>
      </c>
      <c r="C47" s="2">
        <f t="shared" si="1"/>
        <v>305.00266166328333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F36" sqref="F36"/>
    </sheetView>
  </sheetViews>
  <sheetFormatPr defaultRowHeight="15" x14ac:dyDescent="0.25"/>
  <cols>
    <col min="6" max="6" width="15.140625" bestFit="1" customWidth="1"/>
    <col min="7" max="7" width="12" bestFit="1" customWidth="1"/>
    <col min="8" max="8" width="10.5703125" bestFit="1" customWidth="1"/>
    <col min="13" max="13" width="11.7109375" bestFit="1" customWidth="1"/>
  </cols>
  <sheetData>
    <row r="1" spans="1:13" x14ac:dyDescent="0.25">
      <c r="A1" t="s">
        <v>4</v>
      </c>
      <c r="B1" t="s">
        <v>5</v>
      </c>
      <c r="C1" t="s">
        <v>2</v>
      </c>
      <c r="D1" t="s">
        <v>3</v>
      </c>
      <c r="F1" t="s">
        <v>6</v>
      </c>
      <c r="G1">
        <v>3.9234215498224509</v>
      </c>
    </row>
    <row r="2" spans="1:13" x14ac:dyDescent="0.25">
      <c r="A2" s="1">
        <v>3.8194444444444443E-3</v>
      </c>
      <c r="B2">
        <v>313.14999999999998</v>
      </c>
      <c r="C2">
        <f>COS(8*PI()*A2)</f>
        <v>0.99539619836717885</v>
      </c>
      <c r="D2">
        <f>SIN(8*PI()*A2)</f>
        <v>9.5845752520223981E-2</v>
      </c>
      <c r="E2">
        <f>(B2-ROUND($G$1*C2+$G$2*D2+$G$3,2))^2</f>
        <v>0</v>
      </c>
      <c r="F2" t="s">
        <v>7</v>
      </c>
      <c r="G2">
        <v>2.2162156887111979</v>
      </c>
      <c r="I2" s="2">
        <f>ROUND(309.03+COS(8*PI()*(A2-$G$10-3/4/24))*$G$11,2)</f>
        <v>313.14999999999998</v>
      </c>
      <c r="J2" s="2">
        <f>B2-I2</f>
        <v>0</v>
      </c>
      <c r="M2" s="4"/>
    </row>
    <row r="3" spans="1:13" x14ac:dyDescent="0.25">
      <c r="A3" s="1">
        <v>2.013888888888889E-2</v>
      </c>
      <c r="B3">
        <v>313.54000000000002</v>
      </c>
      <c r="C3">
        <f t="shared" ref="C3:C27" si="0">COS(8*PI()*A3)</f>
        <v>0.87461970713939574</v>
      </c>
      <c r="D3">
        <f t="shared" ref="D3:D27" si="1">SIN(8*PI()*A3)</f>
        <v>0.48480962024633706</v>
      </c>
      <c r="E3">
        <f t="shared" ref="E3:E27" si="2">(B3-ROUND($G$1*C3+$G$2*D3+$G$3,2))^2</f>
        <v>0</v>
      </c>
      <c r="F3" t="s">
        <v>8</v>
      </c>
      <c r="G3">
        <v>309.0317944466284</v>
      </c>
      <c r="I3" s="2">
        <f t="shared" ref="I3:I27" si="3">ROUND(309.03+COS(8*PI()*(A3-$G$10-3/4/24))*$G$11,2)</f>
        <v>313.54000000000002</v>
      </c>
      <c r="J3" s="2">
        <f t="shared" ref="J3:J27" si="4">B3-I3</f>
        <v>0</v>
      </c>
    </row>
    <row r="4" spans="1:13" x14ac:dyDescent="0.25">
      <c r="A4" s="1">
        <v>2.361111111111111E-2</v>
      </c>
      <c r="B4">
        <v>313.52</v>
      </c>
      <c r="C4">
        <f t="shared" si="0"/>
        <v>0.82903757255504174</v>
      </c>
      <c r="D4">
        <f t="shared" si="1"/>
        <v>0.55919290347074679</v>
      </c>
      <c r="E4">
        <f t="shared" si="2"/>
        <v>0</v>
      </c>
      <c r="F4" t="s">
        <v>9</v>
      </c>
      <c r="G4">
        <f>SUM(E2:E27)</f>
        <v>9.9999999999818103E-5</v>
      </c>
      <c r="I4" s="2">
        <f t="shared" si="3"/>
        <v>313.52</v>
      </c>
      <c r="J4" s="2">
        <f t="shared" si="4"/>
        <v>0</v>
      </c>
    </row>
    <row r="5" spans="1:13" x14ac:dyDescent="0.25">
      <c r="A5" s="1">
        <v>2.5925925925925925E-2</v>
      </c>
      <c r="B5">
        <v>313.5</v>
      </c>
      <c r="C5">
        <f t="shared" si="0"/>
        <v>0.79512079649484779</v>
      </c>
      <c r="D5">
        <f t="shared" si="1"/>
        <v>0.60645108539881332</v>
      </c>
      <c r="E5">
        <f t="shared" si="2"/>
        <v>0</v>
      </c>
      <c r="F5" t="s">
        <v>10</v>
      </c>
      <c r="G5" s="5">
        <v>-9.7207000000000002E-2</v>
      </c>
      <c r="H5" s="5">
        <v>-9.7194000000000003E-2</v>
      </c>
      <c r="I5" s="2">
        <f t="shared" si="3"/>
        <v>313.49</v>
      </c>
      <c r="J5" s="2">
        <f t="shared" si="4"/>
        <v>9.9999999999909051E-3</v>
      </c>
    </row>
    <row r="6" spans="1:13" x14ac:dyDescent="0.25">
      <c r="A6" s="1">
        <v>3.125E-2</v>
      </c>
      <c r="B6">
        <v>313.37</v>
      </c>
      <c r="C6">
        <f t="shared" si="0"/>
        <v>0.70710678118654757</v>
      </c>
      <c r="D6">
        <f t="shared" si="1"/>
        <v>0.70710678118654746</v>
      </c>
      <c r="E6">
        <f t="shared" si="2"/>
        <v>0</v>
      </c>
      <c r="F6" t="s">
        <v>11</v>
      </c>
      <c r="G6" s="5">
        <v>285.44234999999998</v>
      </c>
      <c r="H6" s="5">
        <v>285.44238799999999</v>
      </c>
      <c r="I6" s="2">
        <f t="shared" si="3"/>
        <v>313.37</v>
      </c>
      <c r="J6" s="2">
        <f t="shared" si="4"/>
        <v>0</v>
      </c>
    </row>
    <row r="7" spans="1:13" x14ac:dyDescent="0.25">
      <c r="A7" s="1">
        <v>4.5543981481481477E-2</v>
      </c>
      <c r="B7">
        <v>312.67</v>
      </c>
      <c r="C7">
        <f t="shared" si="0"/>
        <v>0.41336931948194727</v>
      </c>
      <c r="D7">
        <f t="shared" si="1"/>
        <v>0.91056345507110692</v>
      </c>
      <c r="E7">
        <f t="shared" si="2"/>
        <v>0</v>
      </c>
      <c r="F7" t="s">
        <v>15</v>
      </c>
      <c r="G7" s="4">
        <f>((-3.14/2/PI()+$G$6/360))/4</f>
        <v>7.3287223839528806E-2</v>
      </c>
      <c r="I7" s="2">
        <f t="shared" si="3"/>
        <v>312.67</v>
      </c>
      <c r="J7" s="2">
        <f t="shared" si="4"/>
        <v>0</v>
      </c>
    </row>
    <row r="8" spans="1:13" x14ac:dyDescent="0.25">
      <c r="A8" s="1">
        <v>5.2083333333333336E-2</v>
      </c>
      <c r="B8">
        <v>312.19</v>
      </c>
      <c r="C8">
        <f t="shared" si="0"/>
        <v>0.25881904510252074</v>
      </c>
      <c r="D8">
        <f t="shared" si="1"/>
        <v>0.96592582628906831</v>
      </c>
      <c r="E8">
        <f t="shared" si="2"/>
        <v>0</v>
      </c>
      <c r="F8" t="s">
        <v>12</v>
      </c>
      <c r="G8" s="4">
        <f>ATAN($G$2/$G$1)/PI()/8</f>
        <v>2.0458832977532388E-2</v>
      </c>
      <c r="I8" s="2">
        <f t="shared" si="3"/>
        <v>312.19</v>
      </c>
      <c r="J8" s="2">
        <f t="shared" si="4"/>
        <v>0</v>
      </c>
    </row>
    <row r="9" spans="1:13" x14ac:dyDescent="0.25">
      <c r="A9" s="1">
        <v>6.2847222222222221E-2</v>
      </c>
      <c r="B9">
        <v>311.20999999999998</v>
      </c>
      <c r="C9">
        <f t="shared" si="0"/>
        <v>-8.7265354983737751E-3</v>
      </c>
      <c r="D9">
        <f t="shared" si="1"/>
        <v>0.99996192306417131</v>
      </c>
      <c r="E9">
        <f t="shared" si="2"/>
        <v>0</v>
      </c>
      <c r="F9" t="s">
        <v>13</v>
      </c>
      <c r="G9" s="4">
        <f>G8+G7-1/16</f>
        <v>3.1246056817061191E-2</v>
      </c>
      <c r="I9" s="2">
        <f t="shared" si="3"/>
        <v>311.20999999999998</v>
      </c>
      <c r="J9" s="2">
        <f t="shared" si="4"/>
        <v>0</v>
      </c>
    </row>
    <row r="10" spans="1:13" x14ac:dyDescent="0.25">
      <c r="A10" s="1">
        <v>8.4027777777777771E-2</v>
      </c>
      <c r="B10">
        <v>308.91000000000003</v>
      </c>
      <c r="C10">
        <f t="shared" si="0"/>
        <v>-0.51503807491005382</v>
      </c>
      <c r="D10">
        <f t="shared" si="1"/>
        <v>0.85716730070211256</v>
      </c>
      <c r="E10">
        <f t="shared" si="2"/>
        <v>0</v>
      </c>
      <c r="F10" t="s">
        <v>0</v>
      </c>
      <c r="G10" s="4">
        <f>5/4/4-$G$7</f>
        <v>0.23921277616047121</v>
      </c>
      <c r="I10" s="2">
        <f t="shared" si="3"/>
        <v>308.91000000000003</v>
      </c>
      <c r="J10" s="2">
        <f t="shared" si="4"/>
        <v>0</v>
      </c>
    </row>
    <row r="11" spans="1:13" x14ac:dyDescent="0.25">
      <c r="A11" s="1">
        <v>8.6805555555555566E-2</v>
      </c>
      <c r="B11">
        <v>308.60000000000002</v>
      </c>
      <c r="C11">
        <f t="shared" si="0"/>
        <v>-0.57357643635104616</v>
      </c>
      <c r="D11">
        <f t="shared" si="1"/>
        <v>0.81915204428899169</v>
      </c>
      <c r="E11">
        <f t="shared" si="2"/>
        <v>0</v>
      </c>
      <c r="F11" t="s">
        <v>14</v>
      </c>
      <c r="G11" s="2">
        <f>SQRT($G$1^2+$G$2^2)</f>
        <v>4.5060901718120165</v>
      </c>
      <c r="I11" s="2">
        <f t="shared" si="3"/>
        <v>308.60000000000002</v>
      </c>
      <c r="J11" s="2">
        <f t="shared" si="4"/>
        <v>0</v>
      </c>
    </row>
    <row r="12" spans="1:13" x14ac:dyDescent="0.25">
      <c r="A12" s="1">
        <v>0.11527777777777777</v>
      </c>
      <c r="B12">
        <v>305.76</v>
      </c>
      <c r="C12">
        <f t="shared" si="0"/>
        <v>-0.97029572627599636</v>
      </c>
      <c r="D12">
        <f t="shared" si="1"/>
        <v>0.24192189559966817</v>
      </c>
      <c r="E12">
        <f t="shared" si="2"/>
        <v>0</v>
      </c>
      <c r="F12" t="s">
        <v>16</v>
      </c>
      <c r="G12">
        <v>72</v>
      </c>
      <c r="I12" s="2">
        <f t="shared" si="3"/>
        <v>305.76</v>
      </c>
      <c r="J12" s="2">
        <f t="shared" si="4"/>
        <v>0</v>
      </c>
    </row>
    <row r="13" spans="1:13" x14ac:dyDescent="0.25">
      <c r="A13" s="1">
        <v>0.1154513888888889</v>
      </c>
      <c r="B13">
        <v>305.74</v>
      </c>
      <c r="C13">
        <f t="shared" si="0"/>
        <v>-0.97134206981326143</v>
      </c>
      <c r="D13">
        <f t="shared" si="1"/>
        <v>0.23768589232617293</v>
      </c>
      <c r="E13">
        <f t="shared" si="2"/>
        <v>9.9999999999818103E-5</v>
      </c>
      <c r="I13" s="2">
        <f t="shared" si="3"/>
        <v>305.75</v>
      </c>
      <c r="J13" s="2">
        <f t="shared" si="4"/>
        <v>-9.9999999999909051E-3</v>
      </c>
    </row>
    <row r="14" spans="1:13" x14ac:dyDescent="0.25">
      <c r="A14" s="1">
        <v>0.12870370370370371</v>
      </c>
      <c r="B14">
        <v>304.92</v>
      </c>
      <c r="C14">
        <f t="shared" si="0"/>
        <v>-0.99567079064980435</v>
      </c>
      <c r="D14">
        <f t="shared" si="1"/>
        <v>-9.2949860929392364E-2</v>
      </c>
      <c r="E14">
        <f t="shared" si="2"/>
        <v>0</v>
      </c>
      <c r="I14" s="2">
        <f t="shared" si="3"/>
        <v>304.92</v>
      </c>
      <c r="J14" s="2">
        <f t="shared" si="4"/>
        <v>0</v>
      </c>
    </row>
    <row r="15" spans="1:13" x14ac:dyDescent="0.25">
      <c r="A15" s="1">
        <v>0.13287037037037039</v>
      </c>
      <c r="B15">
        <v>304.75</v>
      </c>
      <c r="C15">
        <f t="shared" si="0"/>
        <v>-0.9805004957559792</v>
      </c>
      <c r="D15">
        <f t="shared" si="1"/>
        <v>-0.19651660953283043</v>
      </c>
      <c r="E15">
        <f t="shared" si="2"/>
        <v>0</v>
      </c>
      <c r="I15" s="2">
        <f t="shared" si="3"/>
        <v>304.75</v>
      </c>
      <c r="J15" s="2">
        <f t="shared" si="4"/>
        <v>0</v>
      </c>
    </row>
    <row r="16" spans="1:13" x14ac:dyDescent="0.25">
      <c r="A16" s="1">
        <v>0.14149305555555555</v>
      </c>
      <c r="B16">
        <v>304.55</v>
      </c>
      <c r="C16">
        <f t="shared" si="0"/>
        <v>-0.91531147911944721</v>
      </c>
      <c r="D16">
        <f t="shared" si="1"/>
        <v>-0.40274668985873707</v>
      </c>
      <c r="E16">
        <f t="shared" si="2"/>
        <v>0</v>
      </c>
      <c r="F16" t="s">
        <v>22</v>
      </c>
      <c r="G16" s="4" t="s">
        <v>23</v>
      </c>
      <c r="I16" s="2">
        <f t="shared" si="3"/>
        <v>304.55</v>
      </c>
      <c r="J16" s="2">
        <f t="shared" si="4"/>
        <v>0</v>
      </c>
    </row>
    <row r="17" spans="1:10" x14ac:dyDescent="0.25">
      <c r="A17" s="1">
        <v>0.15711805555555555</v>
      </c>
      <c r="B17">
        <v>304.72000000000003</v>
      </c>
      <c r="C17">
        <f t="shared" si="0"/>
        <v>-0.69151305578226951</v>
      </c>
      <c r="D17">
        <f t="shared" si="1"/>
        <v>-0.7223639620597555</v>
      </c>
      <c r="E17">
        <f t="shared" si="2"/>
        <v>0</v>
      </c>
      <c r="I17" s="2">
        <f t="shared" si="3"/>
        <v>304.72000000000003</v>
      </c>
      <c r="J17" s="2">
        <f t="shared" si="4"/>
        <v>0</v>
      </c>
    </row>
    <row r="18" spans="1:10" x14ac:dyDescent="0.25">
      <c r="A18" s="1">
        <v>0.16180555555555556</v>
      </c>
      <c r="B18">
        <v>304.89999999999998</v>
      </c>
      <c r="C18">
        <f t="shared" si="0"/>
        <v>-0.60181502315204827</v>
      </c>
      <c r="D18">
        <f t="shared" si="1"/>
        <v>-0.79863551004729283</v>
      </c>
      <c r="E18">
        <f t="shared" si="2"/>
        <v>0</v>
      </c>
      <c r="I18" s="2">
        <f t="shared" si="3"/>
        <v>304.89999999999998</v>
      </c>
      <c r="J18" s="2">
        <f t="shared" si="4"/>
        <v>0</v>
      </c>
    </row>
    <row r="19" spans="1:10" x14ac:dyDescent="0.25">
      <c r="A19" s="1">
        <v>0.17337962962962963</v>
      </c>
      <c r="B19">
        <v>305.58999999999997</v>
      </c>
      <c r="C19">
        <f t="shared" si="0"/>
        <v>-0.3474812344941311</v>
      </c>
      <c r="D19">
        <f t="shared" si="1"/>
        <v>-0.937686936922145</v>
      </c>
      <c r="E19">
        <f t="shared" si="2"/>
        <v>0</v>
      </c>
      <c r="I19" s="2">
        <f t="shared" si="3"/>
        <v>305.58999999999997</v>
      </c>
      <c r="J19" s="2">
        <f t="shared" si="4"/>
        <v>0</v>
      </c>
    </row>
    <row r="20" spans="1:10" x14ac:dyDescent="0.25">
      <c r="A20" s="1">
        <v>0.18136574074074074</v>
      </c>
      <c r="B20">
        <v>306.24</v>
      </c>
      <c r="C20">
        <f t="shared" si="0"/>
        <v>-0.15356073832878603</v>
      </c>
      <c r="D20">
        <f t="shared" si="1"/>
        <v>-0.98813921066007604</v>
      </c>
      <c r="E20">
        <f t="shared" si="2"/>
        <v>0</v>
      </c>
      <c r="I20" s="2">
        <f t="shared" si="3"/>
        <v>306.24</v>
      </c>
      <c r="J20" s="2">
        <f t="shared" si="4"/>
        <v>0</v>
      </c>
    </row>
    <row r="21" spans="1:10" x14ac:dyDescent="0.25">
      <c r="A21" s="1">
        <v>0.20150462962962964</v>
      </c>
      <c r="B21">
        <v>308.3</v>
      </c>
      <c r="C21">
        <f t="shared" si="0"/>
        <v>0.34475214748539407</v>
      </c>
      <c r="D21">
        <f t="shared" si="1"/>
        <v>-0.9386937502743955</v>
      </c>
      <c r="E21">
        <f t="shared" si="2"/>
        <v>0</v>
      </c>
      <c r="I21" s="2">
        <f t="shared" si="3"/>
        <v>308.3</v>
      </c>
      <c r="J21" s="2">
        <f t="shared" si="4"/>
        <v>0</v>
      </c>
    </row>
    <row r="22" spans="1:10" x14ac:dyDescent="0.25">
      <c r="A22" s="1">
        <v>0.20173611111111112</v>
      </c>
      <c r="B22">
        <v>308.33</v>
      </c>
      <c r="C22">
        <f t="shared" si="0"/>
        <v>0.35020738125946721</v>
      </c>
      <c r="D22">
        <f t="shared" si="1"/>
        <v>-0.93667218924839768</v>
      </c>
      <c r="E22">
        <f t="shared" si="2"/>
        <v>0</v>
      </c>
      <c r="I22" s="2">
        <f t="shared" si="3"/>
        <v>308.33</v>
      </c>
      <c r="J22" s="2">
        <f t="shared" si="4"/>
        <v>0</v>
      </c>
    </row>
    <row r="23" spans="1:10" x14ac:dyDescent="0.25">
      <c r="A23" s="1">
        <v>0.20208333333333331</v>
      </c>
      <c r="B23">
        <v>308.37</v>
      </c>
      <c r="C23">
        <f t="shared" si="0"/>
        <v>0.35836794954529955</v>
      </c>
      <c r="D23">
        <f t="shared" si="1"/>
        <v>-0.93358042649720208</v>
      </c>
      <c r="E23">
        <f t="shared" si="2"/>
        <v>0</v>
      </c>
      <c r="I23" s="2">
        <f t="shared" si="3"/>
        <v>308.37</v>
      </c>
      <c r="J23" s="2">
        <f t="shared" si="4"/>
        <v>0</v>
      </c>
    </row>
    <row r="24" spans="1:10" x14ac:dyDescent="0.25">
      <c r="A24" s="1">
        <v>0.20833333333333334</v>
      </c>
      <c r="B24">
        <v>309.07</v>
      </c>
      <c r="C24">
        <f t="shared" si="0"/>
        <v>0.50000000000000011</v>
      </c>
      <c r="D24">
        <f t="shared" si="1"/>
        <v>-0.8660254037844386</v>
      </c>
      <c r="E24">
        <f t="shared" si="2"/>
        <v>0</v>
      </c>
      <c r="I24" s="2">
        <f t="shared" si="3"/>
        <v>309.07</v>
      </c>
      <c r="J24" s="2">
        <f t="shared" si="4"/>
        <v>0</v>
      </c>
    </row>
    <row r="25" spans="1:10" x14ac:dyDescent="0.25">
      <c r="A25" s="1">
        <v>0.23518518518518516</v>
      </c>
      <c r="B25">
        <v>311.88</v>
      </c>
      <c r="C25">
        <f t="shared" si="0"/>
        <v>0.93147973892614222</v>
      </c>
      <c r="D25">
        <f t="shared" si="1"/>
        <v>-0.36379320495315193</v>
      </c>
      <c r="E25">
        <f t="shared" si="2"/>
        <v>0</v>
      </c>
      <c r="I25" s="2">
        <f t="shared" si="3"/>
        <v>311.88</v>
      </c>
      <c r="J25" s="2">
        <f t="shared" si="4"/>
        <v>0</v>
      </c>
    </row>
    <row r="26" spans="1:10" x14ac:dyDescent="0.25">
      <c r="A26" s="1">
        <v>0.24050925925925926</v>
      </c>
      <c r="B26">
        <v>312.32</v>
      </c>
      <c r="C26">
        <f t="shared" si="0"/>
        <v>0.97168674242088016</v>
      </c>
      <c r="D26">
        <f t="shared" si="1"/>
        <v>-0.2362728816506415</v>
      </c>
      <c r="E26">
        <f t="shared" si="2"/>
        <v>0</v>
      </c>
      <c r="I26" s="2">
        <f t="shared" si="3"/>
        <v>312.32</v>
      </c>
      <c r="J26" s="2">
        <f t="shared" si="4"/>
        <v>0</v>
      </c>
    </row>
    <row r="27" spans="1:10" x14ac:dyDescent="0.25">
      <c r="A27" s="1">
        <v>0.24403935185185185</v>
      </c>
      <c r="B27">
        <v>312.58</v>
      </c>
      <c r="C27">
        <f t="shared" si="0"/>
        <v>0.98879983728229903</v>
      </c>
      <c r="D27">
        <f t="shared" si="1"/>
        <v>-0.14924771954873872</v>
      </c>
      <c r="E27">
        <f t="shared" si="2"/>
        <v>0</v>
      </c>
      <c r="I27" s="2">
        <f t="shared" si="3"/>
        <v>312.58</v>
      </c>
      <c r="J27" s="2">
        <f t="shared" si="4"/>
        <v>0</v>
      </c>
    </row>
    <row r="35" spans="5:6" x14ac:dyDescent="0.25">
      <c r="E35">
        <v>314.14</v>
      </c>
      <c r="F35">
        <f>G3+G11</f>
        <v>313.53788461844039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7" workbookViewId="0">
      <selection activeCell="S41" sqref="S41"/>
    </sheetView>
  </sheetViews>
  <sheetFormatPr defaultRowHeight="15" x14ac:dyDescent="0.25"/>
  <cols>
    <col min="4" max="4" width="11.7109375" bestFit="1" customWidth="1"/>
    <col min="5" max="5" width="12" bestFit="1" customWidth="1"/>
    <col min="6" max="6" width="12.7109375" bestFit="1" customWidth="1"/>
    <col min="9" max="9" width="12" bestFit="1" customWidth="1"/>
  </cols>
  <sheetData>
    <row r="1" spans="1:9" x14ac:dyDescent="0.25">
      <c r="A1" t="s">
        <v>18</v>
      </c>
      <c r="B1" t="s">
        <v>17</v>
      </c>
      <c r="E1" t="s">
        <v>24</v>
      </c>
    </row>
    <row r="2" spans="1:9" x14ac:dyDescent="0.25">
      <c r="A2">
        <v>72</v>
      </c>
      <c r="B2">
        <v>0.99988999999999995</v>
      </c>
      <c r="D2">
        <f>LOG(B2)</f>
        <v>-4.777502068369477E-5</v>
      </c>
      <c r="E2">
        <f>5096.8*(A2/1000)/(6371-(A2/1000))*1000</f>
        <v>57.600650956972039</v>
      </c>
      <c r="F2">
        <f>1-EXP(E2/1000000)</f>
        <v>-5.7602309906368276E-5</v>
      </c>
      <c r="H2">
        <f>1-D2</f>
        <v>1.0000477750206838</v>
      </c>
      <c r="I2">
        <f>LOG(H2)</f>
        <v>2.0747932243270979E-5</v>
      </c>
    </row>
    <row r="3" spans="1:9" x14ac:dyDescent="0.25">
      <c r="A3">
        <v>300</v>
      </c>
      <c r="B3">
        <v>0.99819999999999998</v>
      </c>
      <c r="D3">
        <f t="shared" ref="D3:D17" si="0">LOG(B3)</f>
        <v>-7.8243446989642584E-4</v>
      </c>
      <c r="E3">
        <f t="shared" ref="E3:E17" si="1">5096.8*(A3/1000)/(6371-(A3/1000))*1000</f>
        <v>240.01130174078202</v>
      </c>
      <c r="F3">
        <f t="shared" ref="F3:F17" si="2">1-EXP(E3/1000000)</f>
        <v>-2.400401067577107E-4</v>
      </c>
      <c r="H3">
        <f t="shared" ref="H3:H17" si="3">1-D3</f>
        <v>1.0007824344698963</v>
      </c>
      <c r="I3">
        <f t="shared" ref="I3:I17" si="4">LOG(H3)</f>
        <v>3.3967410368561932E-4</v>
      </c>
    </row>
    <row r="4" spans="1:9" x14ac:dyDescent="0.25">
      <c r="A4">
        <v>718</v>
      </c>
      <c r="B4">
        <v>0.98999000000000004</v>
      </c>
      <c r="D4">
        <f t="shared" si="0"/>
        <v>-4.3691922375543564E-3</v>
      </c>
      <c r="E4">
        <f t="shared" si="1"/>
        <v>574.46474112135058</v>
      </c>
      <c r="F4">
        <f t="shared" si="2"/>
        <v>-5.7462977759170641E-4</v>
      </c>
      <c r="H4">
        <f t="shared" si="3"/>
        <v>1.0043691922375544</v>
      </c>
      <c r="I4">
        <f t="shared" si="4"/>
        <v>1.8933828078803827E-3</v>
      </c>
    </row>
    <row r="5" spans="1:9" x14ac:dyDescent="0.25">
      <c r="A5">
        <v>1242</v>
      </c>
      <c r="B5">
        <v>0.97111000000000003</v>
      </c>
      <c r="D5">
        <f t="shared" si="0"/>
        <v>-1.2731573709647634E-2</v>
      </c>
      <c r="E5">
        <f t="shared" si="1"/>
        <v>993.7937359629675</v>
      </c>
      <c r="F5">
        <f t="shared" si="2"/>
        <v>-9.9428771258125437E-4</v>
      </c>
      <c r="H5">
        <f t="shared" si="3"/>
        <v>1.0127315737096476</v>
      </c>
      <c r="I5">
        <f t="shared" si="4"/>
        <v>5.4943500940634752E-3</v>
      </c>
    </row>
    <row r="6" spans="1:9" x14ac:dyDescent="0.25">
      <c r="A6">
        <v>1405</v>
      </c>
      <c r="B6">
        <v>0.96343999999999996</v>
      </c>
      <c r="D6">
        <f t="shared" si="0"/>
        <v>-1.6175326654913315E-2</v>
      </c>
      <c r="E6">
        <f t="shared" si="1"/>
        <v>1124.2479309909031</v>
      </c>
      <c r="F6">
        <f t="shared" si="2"/>
        <v>-1.1248801345917769E-3</v>
      </c>
      <c r="H6">
        <f t="shared" si="3"/>
        <v>1.0161753266549134</v>
      </c>
      <c r="I6">
        <f t="shared" si="4"/>
        <v>6.9686457723584418E-3</v>
      </c>
    </row>
    <row r="7" spans="1:9" x14ac:dyDescent="0.25">
      <c r="A7">
        <v>2176</v>
      </c>
      <c r="B7">
        <v>0.91700999999999999</v>
      </c>
      <c r="D7">
        <f t="shared" si="0"/>
        <v>-3.7625928320012693E-2</v>
      </c>
      <c r="E7">
        <f t="shared" si="1"/>
        <v>1741.3947692698059</v>
      </c>
      <c r="F7">
        <f t="shared" si="2"/>
        <v>-1.7429118776413066E-3</v>
      </c>
      <c r="G7">
        <f>EXP(A7/1000)/D7</f>
        <v>-234.17340390730811</v>
      </c>
      <c r="H7">
        <f t="shared" si="3"/>
        <v>1.0376259283200127</v>
      </c>
      <c r="I7">
        <f t="shared" si="4"/>
        <v>1.6040815413741152E-2</v>
      </c>
    </row>
    <row r="8" spans="1:9" x14ac:dyDescent="0.25">
      <c r="A8">
        <v>3720</v>
      </c>
      <c r="B8">
        <v>0.78486999999999996</v>
      </c>
      <c r="D8">
        <f t="shared" si="0"/>
        <v>-0.10520227058984717</v>
      </c>
      <c r="E8">
        <f t="shared" si="1"/>
        <v>2977.7386890477569</v>
      </c>
      <c r="F8">
        <f t="shared" si="2"/>
        <v>-2.9821765567414893E-3</v>
      </c>
      <c r="H8">
        <f t="shared" si="3"/>
        <v>1.1052022705898472</v>
      </c>
      <c r="I8">
        <f t="shared" si="4"/>
        <v>4.3441768484455974E-2</v>
      </c>
    </row>
    <row r="9" spans="1:9" x14ac:dyDescent="0.25">
      <c r="A9">
        <v>4540</v>
      </c>
      <c r="B9">
        <v>0.70125000000000004</v>
      </c>
      <c r="D9">
        <f t="shared" si="0"/>
        <v>-0.15412712573578216</v>
      </c>
      <c r="E9">
        <f t="shared" si="1"/>
        <v>3634.5900233410721</v>
      </c>
      <c r="F9">
        <f t="shared" si="2"/>
        <v>-3.6412031552404134E-3</v>
      </c>
      <c r="H9">
        <f t="shared" si="3"/>
        <v>1.1541271257357821</v>
      </c>
      <c r="I9">
        <f t="shared" si="4"/>
        <v>6.2253648477241276E-2</v>
      </c>
    </row>
    <row r="10" spans="1:9" x14ac:dyDescent="0.25">
      <c r="A10">
        <v>5660</v>
      </c>
      <c r="B10">
        <v>0.58167999999999997</v>
      </c>
      <c r="D10">
        <f t="shared" si="0"/>
        <v>-0.23531586836419116</v>
      </c>
      <c r="E10">
        <f t="shared" si="1"/>
        <v>4532.0262546855311</v>
      </c>
      <c r="F10">
        <f t="shared" si="2"/>
        <v>-4.5423114173446244E-3</v>
      </c>
      <c r="H10">
        <f t="shared" si="3"/>
        <v>1.2353158683641912</v>
      </c>
      <c r="I10">
        <f t="shared" si="4"/>
        <v>9.1778020225431939E-2</v>
      </c>
    </row>
    <row r="11" spans="1:9" x14ac:dyDescent="0.25">
      <c r="A11">
        <v>6335</v>
      </c>
      <c r="B11">
        <v>0.51071</v>
      </c>
      <c r="D11">
        <f t="shared" si="0"/>
        <v>-0.29182563832166758</v>
      </c>
      <c r="E11">
        <f t="shared" si="1"/>
        <v>5073.0443786122278</v>
      </c>
      <c r="F11">
        <f>1-EXP(E11/1000000)</f>
        <v>-5.0859340556628219E-3</v>
      </c>
      <c r="H11">
        <f t="shared" si="3"/>
        <v>1.2918256383216675</v>
      </c>
      <c r="I11">
        <f t="shared" si="4"/>
        <v>0.11120389955310779</v>
      </c>
    </row>
    <row r="12" spans="1:9" x14ac:dyDescent="0.25">
      <c r="A12">
        <v>7145</v>
      </c>
      <c r="B12">
        <v>0.43074000000000001</v>
      </c>
      <c r="D12">
        <f t="shared" si="0"/>
        <v>-0.36578479628325655</v>
      </c>
      <c r="E12">
        <f t="shared" si="1"/>
        <v>5722.4176226516784</v>
      </c>
      <c r="F12">
        <f t="shared" si="2"/>
        <v>-5.7388219302145771E-3</v>
      </c>
      <c r="H12">
        <f t="shared" si="3"/>
        <v>1.3657847962832566</v>
      </c>
      <c r="I12">
        <f t="shared" si="4"/>
        <v>0.13538227390659394</v>
      </c>
    </row>
    <row r="13" spans="1:9" x14ac:dyDescent="0.25">
      <c r="A13">
        <v>8163</v>
      </c>
      <c r="B13">
        <v>0.34394000000000002</v>
      </c>
      <c r="D13">
        <f t="shared" si="0"/>
        <v>-0.46351731307280009</v>
      </c>
      <c r="E13">
        <f t="shared" si="1"/>
        <v>6538.7779696383859</v>
      </c>
      <c r="F13">
        <f t="shared" si="2"/>
        <v>-6.5602024494895161E-3</v>
      </c>
      <c r="H13">
        <f t="shared" si="3"/>
        <v>1.4635173130728001</v>
      </c>
      <c r="I13">
        <f t="shared" si="4"/>
        <v>0.16539786440391246</v>
      </c>
    </row>
    <row r="14" spans="1:9" x14ac:dyDescent="0.25">
      <c r="A14">
        <v>8438</v>
      </c>
      <c r="B14">
        <v>0.32413999999999998</v>
      </c>
      <c r="D14">
        <f t="shared" si="0"/>
        <v>-0.48926737221566685</v>
      </c>
      <c r="E14">
        <f t="shared" si="1"/>
        <v>6759.352348943713</v>
      </c>
      <c r="F14">
        <f t="shared" si="2"/>
        <v>-6.7822483292940827E-3</v>
      </c>
      <c r="H14">
        <f t="shared" si="3"/>
        <v>1.4892673722156669</v>
      </c>
      <c r="I14">
        <f t="shared" si="4"/>
        <v>0.17297267481983206</v>
      </c>
    </row>
    <row r="15" spans="1:9" x14ac:dyDescent="0.25">
      <c r="A15">
        <v>8839</v>
      </c>
      <c r="B15">
        <v>0.29857</v>
      </c>
      <c r="D15">
        <f t="shared" si="0"/>
        <v>-0.52495383187220235</v>
      </c>
      <c r="E15">
        <f t="shared" si="1"/>
        <v>7081.0240734241088</v>
      </c>
      <c r="F15">
        <f t="shared" si="2"/>
        <v>-7.106153804113724E-3</v>
      </c>
      <c r="H15">
        <f t="shared" si="3"/>
        <v>1.5249538318722022</v>
      </c>
      <c r="I15">
        <f t="shared" si="4"/>
        <v>0.18325669557352223</v>
      </c>
    </row>
    <row r="16" spans="1:9" x14ac:dyDescent="0.25">
      <c r="A16">
        <v>9397</v>
      </c>
      <c r="B16">
        <v>0.26539000000000001</v>
      </c>
      <c r="D16">
        <f t="shared" si="0"/>
        <v>-0.57611544555085958</v>
      </c>
      <c r="E16">
        <f t="shared" si="1"/>
        <v>7528.7045733598907</v>
      </c>
      <c r="F16">
        <f t="shared" si="2"/>
        <v>-7.5571165266139495E-3</v>
      </c>
      <c r="H16">
        <f t="shared" si="3"/>
        <v>1.5761154455508595</v>
      </c>
      <c r="I16">
        <f t="shared" si="4"/>
        <v>0.19758802503770576</v>
      </c>
    </row>
    <row r="17" spans="1:9" x14ac:dyDescent="0.25">
      <c r="A17">
        <v>32510</v>
      </c>
      <c r="B17">
        <v>0.11742</v>
      </c>
      <c r="D17">
        <f t="shared" si="0"/>
        <v>-0.93025792395835516</v>
      </c>
      <c r="E17">
        <f t="shared" si="1"/>
        <v>26141.394559272005</v>
      </c>
      <c r="F17">
        <f t="shared" si="2"/>
        <v>-2.6486077759518167E-2</v>
      </c>
      <c r="H17">
        <f t="shared" si="3"/>
        <v>1.9302579239583553</v>
      </c>
      <c r="I17">
        <f t="shared" si="4"/>
        <v>0.28561534396514582</v>
      </c>
    </row>
    <row r="18" spans="1:9" x14ac:dyDescent="0.25">
      <c r="A18">
        <v>44965</v>
      </c>
      <c r="B18">
        <v>0.2</v>
      </c>
    </row>
    <row r="19" spans="1:9" x14ac:dyDescent="0.25">
      <c r="A19">
        <v>80000</v>
      </c>
      <c r="B19">
        <v>1.2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0" sqref="A10"/>
    </sheetView>
  </sheetViews>
  <sheetFormatPr defaultRowHeight="15" x14ac:dyDescent="0.25"/>
  <sheetData>
    <row r="1" spans="1:4" x14ac:dyDescent="0.25">
      <c r="B1" t="s">
        <v>5</v>
      </c>
      <c r="C1" t="s">
        <v>19</v>
      </c>
      <c r="D1" t="s">
        <v>20</v>
      </c>
    </row>
    <row r="2" spans="1:4" x14ac:dyDescent="0.25">
      <c r="A2">
        <v>0</v>
      </c>
      <c r="B2">
        <v>313.61</v>
      </c>
      <c r="C2">
        <v>23.59</v>
      </c>
      <c r="D2">
        <f>B2-C2</f>
        <v>290.02000000000004</v>
      </c>
    </row>
    <row r="3" spans="1:4" x14ac:dyDescent="0.25">
      <c r="A3">
        <v>0</v>
      </c>
      <c r="B3">
        <v>311.55</v>
      </c>
      <c r="C3">
        <v>17.399999999999999</v>
      </c>
      <c r="D3">
        <f>B3-C3</f>
        <v>294.15000000000003</v>
      </c>
    </row>
    <row r="4" spans="1:4" x14ac:dyDescent="0.25">
      <c r="A4">
        <v>642</v>
      </c>
      <c r="B4">
        <v>303.31</v>
      </c>
      <c r="C4">
        <v>25.68</v>
      </c>
      <c r="D4">
        <f>B4-C4</f>
        <v>277.63</v>
      </c>
    </row>
    <row r="5" spans="1:4" x14ac:dyDescent="0.25">
      <c r="A5">
        <v>1242</v>
      </c>
      <c r="B5">
        <v>298.08</v>
      </c>
      <c r="C5">
        <v>25.15</v>
      </c>
      <c r="D5">
        <f>B5-C5</f>
        <v>272.93</v>
      </c>
    </row>
    <row r="6" spans="1:4" x14ac:dyDescent="0.25">
      <c r="A6">
        <v>2176</v>
      </c>
    </row>
    <row r="10" spans="1:4" x14ac:dyDescent="0.25">
      <c r="A10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23" workbookViewId="0">
      <selection activeCell="E2" sqref="E2:G63"/>
    </sheetView>
  </sheetViews>
  <sheetFormatPr defaultRowHeight="15" x14ac:dyDescent="0.25"/>
  <sheetData>
    <row r="1" spans="1:7" x14ac:dyDescent="0.25">
      <c r="A1" t="s">
        <v>27</v>
      </c>
      <c r="B1" t="s">
        <v>26</v>
      </c>
      <c r="C1" t="s">
        <v>25</v>
      </c>
      <c r="E1" s="6" t="s">
        <v>27</v>
      </c>
      <c r="F1" s="7" t="s">
        <v>26</v>
      </c>
      <c r="G1" s="7" t="s">
        <v>25</v>
      </c>
    </row>
    <row r="2" spans="1:7" x14ac:dyDescent="0.25">
      <c r="A2">
        <v>9.0999999999999998E-2</v>
      </c>
      <c r="B2">
        <v>16.97</v>
      </c>
      <c r="C2">
        <v>9.01</v>
      </c>
      <c r="E2" s="6">
        <v>34.195999999999998</v>
      </c>
      <c r="F2" s="7">
        <v>-8.51</v>
      </c>
      <c r="G2" s="7">
        <v>13.67</v>
      </c>
    </row>
    <row r="3" spans="1:7" x14ac:dyDescent="0.25">
      <c r="A3">
        <v>0.21299999999999999</v>
      </c>
      <c r="B3">
        <v>16.93</v>
      </c>
      <c r="C3">
        <v>9.0299999999999994</v>
      </c>
      <c r="E3" s="6">
        <v>36.237000000000002</v>
      </c>
      <c r="F3" s="7">
        <v>-11.97</v>
      </c>
      <c r="G3" s="7">
        <v>13.87</v>
      </c>
    </row>
    <row r="4" spans="1:7" x14ac:dyDescent="0.25">
      <c r="A4">
        <v>1.3149999999999999</v>
      </c>
      <c r="B4">
        <v>16.53</v>
      </c>
      <c r="C4">
        <v>9.1999999999999993</v>
      </c>
      <c r="E4" s="6">
        <v>36.575000000000003</v>
      </c>
      <c r="F4" s="7">
        <v>-12.49</v>
      </c>
      <c r="G4" s="7">
        <v>13.9</v>
      </c>
    </row>
    <row r="5" spans="1:7" x14ac:dyDescent="0.25">
      <c r="A5">
        <v>2.9089999999999998</v>
      </c>
      <c r="B5">
        <v>15.88</v>
      </c>
      <c r="C5">
        <v>9.4499999999999993</v>
      </c>
      <c r="E5" s="6">
        <v>36.850999999999999</v>
      </c>
      <c r="F5" s="7">
        <v>-12.91</v>
      </c>
      <c r="G5" s="7">
        <v>13.93</v>
      </c>
    </row>
    <row r="6" spans="1:7" x14ac:dyDescent="0.25">
      <c r="A6">
        <v>5.782</v>
      </c>
      <c r="B6">
        <v>14.49</v>
      </c>
      <c r="C6">
        <v>9.89</v>
      </c>
      <c r="E6" s="6">
        <v>37.143000000000001</v>
      </c>
      <c r="F6" s="7">
        <v>-13.34</v>
      </c>
      <c r="G6" s="7">
        <v>13.95</v>
      </c>
    </row>
    <row r="7" spans="1:7" x14ac:dyDescent="0.25">
      <c r="A7">
        <v>6.9889999999999999</v>
      </c>
      <c r="B7">
        <v>13.83</v>
      </c>
      <c r="C7">
        <v>10.08</v>
      </c>
      <c r="E7" s="6">
        <v>37.418999999999997</v>
      </c>
      <c r="F7" s="7">
        <v>-13.74</v>
      </c>
      <c r="G7" s="7">
        <v>13.98</v>
      </c>
    </row>
    <row r="8" spans="1:7" x14ac:dyDescent="0.25">
      <c r="A8">
        <v>9.4749999999999996</v>
      </c>
      <c r="B8">
        <v>12.34</v>
      </c>
      <c r="C8">
        <v>10.46</v>
      </c>
      <c r="E8" s="6">
        <v>37.671999999999997</v>
      </c>
      <c r="F8" s="7">
        <v>-14.11</v>
      </c>
      <c r="G8" s="7">
        <v>14</v>
      </c>
    </row>
    <row r="9" spans="1:7" x14ac:dyDescent="0.25">
      <c r="A9">
        <v>14.44</v>
      </c>
      <c r="B9">
        <v>8.64</v>
      </c>
      <c r="C9">
        <v>11.19</v>
      </c>
      <c r="E9" s="6">
        <v>37.99</v>
      </c>
      <c r="F9" s="7">
        <v>-14.56</v>
      </c>
      <c r="G9" s="7">
        <v>14.03</v>
      </c>
    </row>
    <row r="10" spans="1:7" x14ac:dyDescent="0.25">
      <c r="A10">
        <v>16.783999999999999</v>
      </c>
      <c r="B10">
        <v>7.01</v>
      </c>
      <c r="C10">
        <v>11.52</v>
      </c>
      <c r="E10" s="6">
        <v>39.789000000000001</v>
      </c>
      <c r="F10" s="7">
        <v>-16.98</v>
      </c>
      <c r="G10" s="7">
        <v>14.18</v>
      </c>
    </row>
    <row r="11" spans="1:7" x14ac:dyDescent="0.25">
      <c r="A11">
        <v>19.616</v>
      </c>
      <c r="B11">
        <v>5.75</v>
      </c>
      <c r="C11">
        <v>11.92</v>
      </c>
      <c r="E11" s="6">
        <v>40.127000000000002</v>
      </c>
      <c r="F11" s="7">
        <v>-17.41</v>
      </c>
      <c r="G11" s="7">
        <v>14.21</v>
      </c>
    </row>
    <row r="12" spans="1:7" x14ac:dyDescent="0.25">
      <c r="A12">
        <v>21.027999999999999</v>
      </c>
      <c r="B12">
        <v>5.33</v>
      </c>
      <c r="C12">
        <v>12.11</v>
      </c>
      <c r="E12" s="6">
        <v>40.448999999999998</v>
      </c>
      <c r="F12" s="7">
        <v>-17.82</v>
      </c>
      <c r="G12" s="7">
        <v>14.24</v>
      </c>
    </row>
    <row r="13" spans="1:7" x14ac:dyDescent="0.25">
      <c r="A13">
        <v>22.530999999999999</v>
      </c>
      <c r="B13">
        <v>4.92</v>
      </c>
      <c r="C13">
        <v>12.31</v>
      </c>
      <c r="E13" s="6">
        <v>40.732999999999997</v>
      </c>
      <c r="F13" s="7">
        <v>-18.170000000000002</v>
      </c>
      <c r="G13" s="7">
        <v>14.26</v>
      </c>
    </row>
    <row r="14" spans="1:7" x14ac:dyDescent="0.25">
      <c r="A14">
        <v>24.288</v>
      </c>
      <c r="B14">
        <v>4.3499999999999996</v>
      </c>
      <c r="C14">
        <v>12.53</v>
      </c>
      <c r="E14" s="6">
        <v>41.024000000000001</v>
      </c>
      <c r="F14" s="7">
        <v>-18.53</v>
      </c>
      <c r="G14" s="7">
        <v>14.28</v>
      </c>
    </row>
    <row r="15" spans="1:7" x14ac:dyDescent="0.25">
      <c r="A15">
        <v>27.934000000000001</v>
      </c>
      <c r="B15">
        <v>2.21</v>
      </c>
      <c r="C15">
        <v>12.98</v>
      </c>
      <c r="E15" s="6">
        <v>41.331000000000003</v>
      </c>
      <c r="F15" s="7">
        <v>-18.899999999999999</v>
      </c>
      <c r="G15" s="7">
        <v>14.31</v>
      </c>
    </row>
    <row r="16" spans="1:7" x14ac:dyDescent="0.25">
      <c r="A16">
        <v>31.863</v>
      </c>
      <c r="B16">
        <v>-3.37</v>
      </c>
      <c r="C16">
        <v>13.43</v>
      </c>
      <c r="E16" s="6">
        <v>41.93</v>
      </c>
      <c r="F16" s="7">
        <v>-19.61</v>
      </c>
      <c r="G16" s="7">
        <v>14.35</v>
      </c>
    </row>
    <row r="17" spans="1:7" x14ac:dyDescent="0.25">
      <c r="A17">
        <v>32.765000000000001</v>
      </c>
      <c r="B17">
        <v>-5.38</v>
      </c>
      <c r="C17">
        <v>13.52</v>
      </c>
      <c r="E17" s="6">
        <v>43.249000000000002</v>
      </c>
      <c r="F17" s="7">
        <v>-21.11</v>
      </c>
      <c r="G17" s="7">
        <v>14.45</v>
      </c>
    </row>
    <row r="18" spans="1:7" x14ac:dyDescent="0.25">
      <c r="A18">
        <v>33.512999999999998</v>
      </c>
      <c r="B18">
        <v>-7.07</v>
      </c>
      <c r="C18">
        <v>13.6</v>
      </c>
      <c r="E18" s="6">
        <v>43.801000000000002</v>
      </c>
      <c r="F18" s="7">
        <v>-21.72</v>
      </c>
      <c r="G18" s="7">
        <v>14.49</v>
      </c>
    </row>
    <row r="19" spans="1:7" x14ac:dyDescent="0.25">
      <c r="A19">
        <v>37.445</v>
      </c>
      <c r="B19">
        <v>-13.78</v>
      </c>
      <c r="C19">
        <v>13.98</v>
      </c>
      <c r="E19" s="6">
        <v>44.146000000000001</v>
      </c>
      <c r="F19" s="7">
        <v>-22.09</v>
      </c>
      <c r="G19" s="7">
        <v>14.51</v>
      </c>
    </row>
    <row r="20" spans="1:7" x14ac:dyDescent="0.25">
      <c r="A20">
        <v>38.603999999999999</v>
      </c>
      <c r="B20">
        <v>-15.41</v>
      </c>
      <c r="C20">
        <v>14.08</v>
      </c>
      <c r="E20" s="6">
        <v>45.350999999999999</v>
      </c>
      <c r="F20" s="7">
        <v>-23.36</v>
      </c>
      <c r="G20" s="7">
        <v>14.59</v>
      </c>
    </row>
    <row r="21" spans="1:7" x14ac:dyDescent="0.25">
      <c r="A21">
        <v>39.777999999999999</v>
      </c>
      <c r="B21">
        <v>-16.97</v>
      </c>
      <c r="C21">
        <v>14.18</v>
      </c>
      <c r="E21" s="6">
        <v>45.902999999999999</v>
      </c>
      <c r="F21" s="7">
        <v>-23.92</v>
      </c>
      <c r="G21" s="7">
        <v>14.63</v>
      </c>
    </row>
    <row r="22" spans="1:7" x14ac:dyDescent="0.25">
      <c r="A22">
        <v>41.869</v>
      </c>
      <c r="B22">
        <v>-19.53</v>
      </c>
      <c r="C22">
        <v>14.35</v>
      </c>
      <c r="E22" s="6">
        <v>46.286000000000001</v>
      </c>
      <c r="F22" s="7">
        <v>-24.3</v>
      </c>
      <c r="G22" s="7">
        <v>14.65</v>
      </c>
    </row>
    <row r="23" spans="1:7" x14ac:dyDescent="0.25">
      <c r="A23">
        <v>42.506</v>
      </c>
      <c r="B23">
        <v>-20.27</v>
      </c>
      <c r="C23">
        <v>14.4</v>
      </c>
      <c r="E23" s="6">
        <v>47.061</v>
      </c>
      <c r="F23" s="7">
        <v>-25.04</v>
      </c>
      <c r="G23" s="7">
        <v>14.69</v>
      </c>
    </row>
    <row r="24" spans="1:7" x14ac:dyDescent="0.25">
      <c r="A24">
        <v>44.554000000000002</v>
      </c>
      <c r="B24">
        <v>-22.53</v>
      </c>
      <c r="C24">
        <v>14.54</v>
      </c>
      <c r="E24" s="6">
        <v>47.811999999999998</v>
      </c>
      <c r="F24" s="7">
        <v>-25.73</v>
      </c>
      <c r="G24" s="7">
        <v>14.73</v>
      </c>
    </row>
    <row r="25" spans="1:7" x14ac:dyDescent="0.25">
      <c r="A25">
        <v>48.289000000000001</v>
      </c>
      <c r="B25">
        <v>-26.15</v>
      </c>
      <c r="C25">
        <v>14.75</v>
      </c>
      <c r="E25" s="6">
        <v>49.005000000000003</v>
      </c>
      <c r="F25" s="7">
        <v>-26.76</v>
      </c>
      <c r="G25" s="7">
        <v>14.78</v>
      </c>
    </row>
    <row r="26" spans="1:7" x14ac:dyDescent="0.25">
      <c r="A26">
        <v>53.328000000000003</v>
      </c>
      <c r="B26">
        <v>-29.95</v>
      </c>
      <c r="C26">
        <v>14.9</v>
      </c>
      <c r="E26" s="6">
        <v>49.936999999999998</v>
      </c>
      <c r="F26" s="7">
        <v>-27.51</v>
      </c>
      <c r="G26" s="7">
        <v>14.82</v>
      </c>
    </row>
    <row r="27" spans="1:7" x14ac:dyDescent="0.25">
      <c r="A27">
        <v>56.116999999999997</v>
      </c>
      <c r="B27">
        <v>-31.62</v>
      </c>
      <c r="C27">
        <v>14.86</v>
      </c>
      <c r="E27" s="6">
        <v>51.8</v>
      </c>
      <c r="F27" s="7">
        <v>-28.91</v>
      </c>
      <c r="G27" s="7">
        <v>14.87</v>
      </c>
    </row>
    <row r="28" spans="1:7" x14ac:dyDescent="0.25">
      <c r="A28">
        <v>59.44</v>
      </c>
      <c r="B28">
        <v>-32.97</v>
      </c>
      <c r="C28">
        <v>14.42</v>
      </c>
      <c r="E28" s="6">
        <v>52.305999999999997</v>
      </c>
      <c r="F28" s="7">
        <v>-29.27</v>
      </c>
      <c r="G28" s="7">
        <v>14.88</v>
      </c>
    </row>
    <row r="29" spans="1:7" x14ac:dyDescent="0.25">
      <c r="A29">
        <v>60.698</v>
      </c>
      <c r="B29">
        <v>-33.36</v>
      </c>
      <c r="C29">
        <v>14.15</v>
      </c>
      <c r="E29" s="6">
        <v>54.07</v>
      </c>
      <c r="F29" s="7">
        <v>-30.43</v>
      </c>
      <c r="G29" s="7">
        <v>14.9</v>
      </c>
    </row>
    <row r="30" spans="1:7" x14ac:dyDescent="0.25">
      <c r="A30">
        <v>64.275999999999996</v>
      </c>
      <c r="B30">
        <v>-34.39</v>
      </c>
      <c r="C30">
        <v>13.22</v>
      </c>
      <c r="E30" s="6">
        <v>54.414999999999999</v>
      </c>
      <c r="F30" s="7">
        <v>-30.64</v>
      </c>
      <c r="G30" s="7">
        <v>14.9</v>
      </c>
    </row>
    <row r="31" spans="1:7" x14ac:dyDescent="0.25">
      <c r="A31">
        <v>66.921999999999997</v>
      </c>
      <c r="B31">
        <v>-35.35</v>
      </c>
      <c r="C31">
        <v>12.46</v>
      </c>
      <c r="E31" s="6">
        <v>54.76</v>
      </c>
      <c r="F31" s="7">
        <v>-30.85</v>
      </c>
      <c r="G31" s="7">
        <v>14.9</v>
      </c>
    </row>
    <row r="32" spans="1:7" x14ac:dyDescent="0.25">
      <c r="A32">
        <v>70.662999999999997</v>
      </c>
      <c r="B32">
        <v>-37.46</v>
      </c>
      <c r="C32">
        <v>11.27</v>
      </c>
      <c r="E32" s="6">
        <v>55.71</v>
      </c>
      <c r="F32" s="7">
        <v>-31.4</v>
      </c>
      <c r="G32" s="7">
        <v>14.88</v>
      </c>
    </row>
    <row r="33" spans="1:7" x14ac:dyDescent="0.25">
      <c r="A33">
        <v>77.653999999999996</v>
      </c>
      <c r="B33">
        <v>-43.16</v>
      </c>
      <c r="C33">
        <v>7.67</v>
      </c>
      <c r="E33" s="6">
        <v>57.52</v>
      </c>
      <c r="F33" s="7">
        <v>-32.36</v>
      </c>
      <c r="G33" s="7">
        <v>14.73</v>
      </c>
    </row>
    <row r="34" spans="1:7" x14ac:dyDescent="0.25">
      <c r="A34">
        <v>80.923000000000002</v>
      </c>
      <c r="B34">
        <v>-45.84</v>
      </c>
      <c r="C34">
        <v>6.32</v>
      </c>
      <c r="E34" s="6">
        <v>57.948999999999998</v>
      </c>
      <c r="F34" s="7">
        <v>-32.44</v>
      </c>
      <c r="G34" s="7">
        <v>14.67</v>
      </c>
    </row>
    <row r="35" spans="1:7" x14ac:dyDescent="0.25">
      <c r="A35">
        <v>82.751999999999995</v>
      </c>
      <c r="B35">
        <v>-47.16</v>
      </c>
      <c r="C35">
        <v>5.8</v>
      </c>
      <c r="E35" s="6">
        <v>58.417000000000002</v>
      </c>
      <c r="F35" s="7">
        <v>-32.61</v>
      </c>
      <c r="G35" s="7">
        <v>14.6</v>
      </c>
    </row>
    <row r="36" spans="1:7" x14ac:dyDescent="0.25">
      <c r="A36">
        <v>85.215999999999994</v>
      </c>
      <c r="B36">
        <v>-48.64</v>
      </c>
      <c r="C36">
        <v>5.32</v>
      </c>
      <c r="E36" s="6">
        <v>58.860999999999997</v>
      </c>
      <c r="F36" s="7">
        <v>-32.770000000000003</v>
      </c>
      <c r="G36" s="7">
        <v>14.53</v>
      </c>
    </row>
    <row r="37" spans="1:7" x14ac:dyDescent="0.25">
      <c r="A37">
        <v>85.46</v>
      </c>
      <c r="B37">
        <v>-48.76</v>
      </c>
      <c r="C37">
        <v>5.29</v>
      </c>
      <c r="E37" s="6">
        <v>59.796999999999997</v>
      </c>
      <c r="F37" s="7">
        <v>-33.08</v>
      </c>
      <c r="G37" s="7">
        <v>14.35</v>
      </c>
    </row>
    <row r="38" spans="1:7" x14ac:dyDescent="0.25">
      <c r="A38">
        <v>85.545000000000002</v>
      </c>
      <c r="B38">
        <v>-48.8</v>
      </c>
      <c r="C38">
        <v>5.28</v>
      </c>
      <c r="E38" s="6">
        <v>61.127000000000002</v>
      </c>
      <c r="F38" s="7">
        <v>-33.479999999999997</v>
      </c>
      <c r="G38" s="7">
        <v>14.05</v>
      </c>
    </row>
    <row r="39" spans="1:7" x14ac:dyDescent="0.25">
      <c r="E39" s="6">
        <v>61.947000000000003</v>
      </c>
      <c r="F39" s="7">
        <v>-33.71</v>
      </c>
      <c r="G39" s="7">
        <v>13.85</v>
      </c>
    </row>
    <row r="40" spans="1:7" x14ac:dyDescent="0.25">
      <c r="E40" s="6">
        <v>62.468000000000004</v>
      </c>
      <c r="F40" s="7">
        <v>-33.86</v>
      </c>
      <c r="G40" s="7">
        <v>13.72</v>
      </c>
    </row>
    <row r="41" spans="1:7" x14ac:dyDescent="0.25">
      <c r="E41" s="6">
        <v>63.088999999999999</v>
      </c>
      <c r="F41" s="7">
        <v>-34.04</v>
      </c>
      <c r="G41" s="7">
        <v>13.55</v>
      </c>
    </row>
    <row r="42" spans="1:7" x14ac:dyDescent="0.25">
      <c r="E42" s="6">
        <v>63.606000000000002</v>
      </c>
      <c r="F42" s="7">
        <v>-34.19</v>
      </c>
      <c r="G42" s="7">
        <v>13.41</v>
      </c>
    </row>
    <row r="43" spans="1:7" x14ac:dyDescent="0.25">
      <c r="E43" s="6">
        <v>65.293000000000006</v>
      </c>
      <c r="F43" s="7">
        <v>-34.72</v>
      </c>
      <c r="G43" s="7">
        <v>12.93</v>
      </c>
    </row>
    <row r="44" spans="1:7" x14ac:dyDescent="0.25">
      <c r="E44" s="6">
        <v>68.155000000000001</v>
      </c>
      <c r="F44" s="7">
        <v>-35.92</v>
      </c>
      <c r="G44" s="7">
        <v>12.12</v>
      </c>
    </row>
    <row r="45" spans="1:7" x14ac:dyDescent="0.25">
      <c r="E45" s="6">
        <v>69.527000000000001</v>
      </c>
      <c r="F45" s="7">
        <v>-36.69</v>
      </c>
      <c r="G45" s="7">
        <v>11.69</v>
      </c>
    </row>
    <row r="46" spans="1:7" x14ac:dyDescent="0.25">
      <c r="E46" s="6">
        <v>71.695999999999998</v>
      </c>
      <c r="F46" s="7">
        <v>-38.21</v>
      </c>
      <c r="G46" s="7">
        <v>10.84</v>
      </c>
    </row>
    <row r="47" spans="1:7" x14ac:dyDescent="0.25">
      <c r="E47" s="6">
        <v>72.769000000000005</v>
      </c>
      <c r="F47" s="7">
        <v>-39.049999999999997</v>
      </c>
      <c r="G47" s="7">
        <v>10.34</v>
      </c>
    </row>
    <row r="48" spans="1:7" x14ac:dyDescent="0.25">
      <c r="E48" s="6">
        <v>73.534999999999997</v>
      </c>
      <c r="F48" s="7">
        <v>-39.67</v>
      </c>
      <c r="G48" s="7">
        <v>9.9600000000000009</v>
      </c>
    </row>
    <row r="49" spans="1:7" x14ac:dyDescent="0.25">
      <c r="E49" s="6">
        <v>75.052000000000007</v>
      </c>
      <c r="F49" s="7">
        <v>-40.93</v>
      </c>
      <c r="G49" s="7">
        <v>9.14</v>
      </c>
    </row>
    <row r="50" spans="1:7" x14ac:dyDescent="0.25">
      <c r="E50" s="6">
        <v>76.216999999999999</v>
      </c>
      <c r="F50" s="7">
        <v>-41.93</v>
      </c>
      <c r="G50" s="7">
        <v>8.4499999999999993</v>
      </c>
    </row>
    <row r="51" spans="1:7" x14ac:dyDescent="0.25">
      <c r="A51">
        <f>(C3-$C$2)/(A3-$A$2)</f>
        <v>0.16393442622950471</v>
      </c>
      <c r="E51" s="6">
        <v>79.738</v>
      </c>
      <c r="F51" s="7">
        <v>-44.9</v>
      </c>
      <c r="G51" s="7">
        <v>6.74</v>
      </c>
    </row>
    <row r="52" spans="1:7" x14ac:dyDescent="0.25">
      <c r="A52">
        <f t="shared" ref="A52:A55" si="0">(C4-$C$2)/(A4-$A$2)</f>
        <v>0.15522875816993423</v>
      </c>
      <c r="E52" s="6">
        <v>81.81</v>
      </c>
      <c r="F52" s="7">
        <v>-46.5</v>
      </c>
      <c r="G52" s="7">
        <v>6.05</v>
      </c>
    </row>
    <row r="53" spans="1:7" x14ac:dyDescent="0.25">
      <c r="A53">
        <f t="shared" si="0"/>
        <v>0.15613910574875783</v>
      </c>
      <c r="E53" s="6">
        <v>83.736999999999995</v>
      </c>
      <c r="F53" s="7">
        <v>-47.8</v>
      </c>
      <c r="G53" s="7">
        <v>5.58</v>
      </c>
    </row>
    <row r="54" spans="1:7" x14ac:dyDescent="0.25">
      <c r="A54">
        <f t="shared" si="0"/>
        <v>0.15463011772974886</v>
      </c>
      <c r="E54" s="6">
        <v>84.284999999999997</v>
      </c>
      <c r="F54" s="7">
        <v>-48.13</v>
      </c>
      <c r="G54" s="7">
        <v>5.47</v>
      </c>
    </row>
    <row r="55" spans="1:7" x14ac:dyDescent="0.25">
      <c r="A55">
        <f t="shared" si="0"/>
        <v>0.15511742534067852</v>
      </c>
      <c r="E55" s="6">
        <v>86.225999999999999</v>
      </c>
      <c r="F55" s="7">
        <v>-49.11</v>
      </c>
      <c r="G55" s="7">
        <v>5.19</v>
      </c>
    </row>
    <row r="56" spans="1:7" x14ac:dyDescent="0.25">
      <c r="E56" s="6">
        <v>87.099000000000004</v>
      </c>
      <c r="F56" s="7">
        <v>-49.45</v>
      </c>
      <c r="G56" s="7">
        <v>5.1100000000000003</v>
      </c>
    </row>
    <row r="57" spans="1:7" x14ac:dyDescent="0.25">
      <c r="E57" s="6">
        <v>87.96</v>
      </c>
      <c r="F57" s="7">
        <v>-49.71</v>
      </c>
      <c r="G57" s="7">
        <v>5.05</v>
      </c>
    </row>
    <row r="58" spans="1:7" x14ac:dyDescent="0.25">
      <c r="E58" s="6">
        <v>88.694000000000003</v>
      </c>
      <c r="F58" s="7">
        <v>-49.87</v>
      </c>
      <c r="G58" s="7">
        <v>5.0199999999999996</v>
      </c>
    </row>
    <row r="59" spans="1:7" x14ac:dyDescent="0.25">
      <c r="E59" s="6">
        <v>89.087000000000003</v>
      </c>
      <c r="F59" s="7">
        <v>-49.93</v>
      </c>
      <c r="G59" s="7">
        <v>5.01</v>
      </c>
    </row>
    <row r="60" spans="1:7" x14ac:dyDescent="0.25">
      <c r="E60" s="6">
        <v>89.239000000000004</v>
      </c>
      <c r="F60" s="7">
        <v>-49.95</v>
      </c>
      <c r="G60" s="7">
        <v>5.01</v>
      </c>
    </row>
    <row r="61" spans="1:7" x14ac:dyDescent="0.25">
      <c r="E61" s="6">
        <v>89.400999999999996</v>
      </c>
      <c r="F61" s="7">
        <v>-49.96</v>
      </c>
      <c r="G61" s="7">
        <v>5</v>
      </c>
    </row>
    <row r="62" spans="1:7" x14ac:dyDescent="0.25">
      <c r="E62" s="6">
        <v>89.558999999999997</v>
      </c>
      <c r="F62" s="7">
        <v>-49.98</v>
      </c>
      <c r="G62" s="7">
        <v>5</v>
      </c>
    </row>
    <row r="63" spans="1:7" x14ac:dyDescent="0.25">
      <c r="E63" s="6">
        <v>89.831999999999994</v>
      </c>
      <c r="F63" s="7">
        <v>-49.99</v>
      </c>
      <c r="G63" s="7">
        <v>5</v>
      </c>
    </row>
  </sheetData>
  <sortState ref="A2:C38">
    <sortCondition ref="A2:A3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topLeftCell="E1" workbookViewId="0">
      <selection activeCell="F183" sqref="F183:F201"/>
    </sheetView>
  </sheetViews>
  <sheetFormatPr defaultRowHeight="15" x14ac:dyDescent="0.25"/>
  <cols>
    <col min="8" max="8" width="10.7109375" bestFit="1" customWidth="1"/>
    <col min="9" max="9" width="12" bestFit="1" customWidth="1"/>
  </cols>
  <sheetData>
    <row r="1" spans="1:11" x14ac:dyDescent="0.25">
      <c r="A1" t="s">
        <v>27</v>
      </c>
      <c r="B1" t="s">
        <v>26</v>
      </c>
      <c r="C1" t="s">
        <v>25</v>
      </c>
      <c r="E1" t="s">
        <v>28</v>
      </c>
    </row>
    <row r="2" spans="1:11" x14ac:dyDescent="0.25">
      <c r="A2">
        <v>6.9000000000000006E-2</v>
      </c>
      <c r="B2">
        <v>16.98</v>
      </c>
      <c r="C2">
        <v>9.01</v>
      </c>
      <c r="E2">
        <f>SUMPRODUCT($H$2:$H$12*A2^$I$2:$I$12)</f>
        <v>9.010830143071491</v>
      </c>
      <c r="F2">
        <f>C2-ROUND(E2,2)</f>
        <v>0</v>
      </c>
      <c r="H2">
        <v>9</v>
      </c>
      <c r="I2">
        <v>0</v>
      </c>
      <c r="K2">
        <f>SUMSQ(F2:F100)</f>
        <v>0.24399999999999936</v>
      </c>
    </row>
    <row r="3" spans="1:11" x14ac:dyDescent="0.25">
      <c r="A3">
        <v>7.6999999999999999E-2</v>
      </c>
      <c r="B3">
        <v>16.97</v>
      </c>
      <c r="C3">
        <v>9.01</v>
      </c>
      <c r="E3">
        <f t="shared" ref="E3:E66" si="0">SUMPRODUCT($H$2:$H$12*A3^$I$2:$I$12)</f>
        <v>9.0120854421434675</v>
      </c>
      <c r="F3">
        <f t="shared" ref="F3:F66" si="1">C3-ROUND(E3,2)</f>
        <v>0</v>
      </c>
      <c r="H3">
        <v>0.157</v>
      </c>
      <c r="I3">
        <v>1</v>
      </c>
    </row>
    <row r="4" spans="1:11" x14ac:dyDescent="0.25">
      <c r="A4">
        <v>9.0999999999999998E-2</v>
      </c>
      <c r="B4">
        <v>16.97</v>
      </c>
      <c r="C4">
        <v>9.01</v>
      </c>
      <c r="E4">
        <f t="shared" si="0"/>
        <v>9.0142820306464273</v>
      </c>
      <c r="F4">
        <f t="shared" si="1"/>
        <v>0</v>
      </c>
      <c r="H4">
        <v>-5.9999999999999995E-4</v>
      </c>
      <c r="I4">
        <v>2</v>
      </c>
    </row>
    <row r="5" spans="1:11" x14ac:dyDescent="0.25">
      <c r="A5">
        <v>0.19900000000000001</v>
      </c>
      <c r="B5">
        <v>16.93</v>
      </c>
      <c r="C5">
        <v>9.0299999999999994</v>
      </c>
      <c r="E5">
        <f t="shared" si="0"/>
        <v>9.0312192315194011</v>
      </c>
      <c r="F5">
        <f t="shared" si="1"/>
        <v>0</v>
      </c>
      <c r="H5">
        <v>-9.9999999999999995E-7</v>
      </c>
      <c r="I5">
        <v>3</v>
      </c>
    </row>
    <row r="6" spans="1:11" x14ac:dyDescent="0.25">
      <c r="A6">
        <v>0.21299999999999999</v>
      </c>
      <c r="B6">
        <v>16.93</v>
      </c>
      <c r="C6">
        <v>9.0299999999999994</v>
      </c>
      <c r="E6">
        <f t="shared" si="0"/>
        <v>9.0334137689364038</v>
      </c>
      <c r="F6">
        <f t="shared" si="1"/>
        <v>0</v>
      </c>
      <c r="H6" s="8"/>
      <c r="I6">
        <v>4</v>
      </c>
    </row>
    <row r="7" spans="1:11" x14ac:dyDescent="0.25">
      <c r="A7">
        <v>0.219</v>
      </c>
      <c r="B7">
        <v>16.93</v>
      </c>
      <c r="C7">
        <v>9.0299999999999994</v>
      </c>
      <c r="E7">
        <f t="shared" si="0"/>
        <v>9.0343542128965399</v>
      </c>
      <c r="F7">
        <f t="shared" si="1"/>
        <v>0</v>
      </c>
      <c r="H7" s="8"/>
      <c r="I7">
        <v>5</v>
      </c>
    </row>
    <row r="8" spans="1:11" x14ac:dyDescent="0.25">
      <c r="A8">
        <v>0.34100000000000003</v>
      </c>
      <c r="B8">
        <v>16.88</v>
      </c>
      <c r="C8">
        <v>9.0500000000000007</v>
      </c>
      <c r="E8">
        <f t="shared" si="0"/>
        <v>9.0534671917481795</v>
      </c>
      <c r="F8">
        <f t="shared" si="1"/>
        <v>0</v>
      </c>
      <c r="H8" s="8"/>
      <c r="I8">
        <v>6</v>
      </c>
    </row>
    <row r="9" spans="1:11" x14ac:dyDescent="0.25">
      <c r="A9">
        <v>0.47499999999999998</v>
      </c>
      <c r="B9">
        <v>16.84</v>
      </c>
      <c r="C9">
        <v>9.07</v>
      </c>
      <c r="E9">
        <f t="shared" si="0"/>
        <v>9.0744395178281252</v>
      </c>
      <c r="F9">
        <f t="shared" si="1"/>
        <v>0</v>
      </c>
      <c r="H9" s="8"/>
      <c r="I9">
        <v>7</v>
      </c>
    </row>
    <row r="10" spans="1:11" x14ac:dyDescent="0.25">
      <c r="A10">
        <v>0.625</v>
      </c>
      <c r="B10">
        <v>16.79</v>
      </c>
      <c r="C10">
        <v>9.1</v>
      </c>
      <c r="E10">
        <f t="shared" si="0"/>
        <v>9.0978903808593756</v>
      </c>
      <c r="F10">
        <f t="shared" si="1"/>
        <v>0</v>
      </c>
      <c r="H10" s="8"/>
      <c r="I10">
        <v>8</v>
      </c>
    </row>
    <row r="11" spans="1:11" x14ac:dyDescent="0.25">
      <c r="A11">
        <v>0.77800000000000002</v>
      </c>
      <c r="B11">
        <v>16.73</v>
      </c>
      <c r="C11">
        <v>9.1199999999999992</v>
      </c>
      <c r="E11">
        <f t="shared" si="0"/>
        <v>9.1217823586890496</v>
      </c>
      <c r="F11">
        <f t="shared" si="1"/>
        <v>0</v>
      </c>
      <c r="H11" s="8"/>
      <c r="I11">
        <v>9</v>
      </c>
    </row>
    <row r="12" spans="1:11" x14ac:dyDescent="0.25">
      <c r="A12">
        <v>0.94299999999999995</v>
      </c>
      <c r="B12">
        <v>16.670000000000002</v>
      </c>
      <c r="C12">
        <v>9.15</v>
      </c>
      <c r="E12">
        <f t="shared" si="0"/>
        <v>9.1475166120381939</v>
      </c>
      <c r="F12">
        <f t="shared" si="1"/>
        <v>0</v>
      </c>
      <c r="H12" s="8"/>
      <c r="I12">
        <v>10</v>
      </c>
    </row>
    <row r="13" spans="1:11" x14ac:dyDescent="0.25">
      <c r="A13">
        <v>1.032</v>
      </c>
      <c r="B13">
        <v>16.64</v>
      </c>
      <c r="C13">
        <v>9.16</v>
      </c>
      <c r="E13">
        <f t="shared" si="0"/>
        <v>9.1613838864952317</v>
      </c>
      <c r="F13">
        <f t="shared" si="1"/>
        <v>0</v>
      </c>
    </row>
    <row r="14" spans="1:11" x14ac:dyDescent="0.25">
      <c r="A14">
        <v>1.2230000000000001</v>
      </c>
      <c r="B14">
        <v>16.57</v>
      </c>
      <c r="C14">
        <v>9.19</v>
      </c>
      <c r="E14">
        <f t="shared" si="0"/>
        <v>9.1911117333234333</v>
      </c>
      <c r="F14">
        <f t="shared" si="1"/>
        <v>0</v>
      </c>
    </row>
    <row r="15" spans="1:11" x14ac:dyDescent="0.25">
      <c r="A15">
        <v>1.3149999999999999</v>
      </c>
      <c r="B15">
        <v>16.53</v>
      </c>
      <c r="C15">
        <v>9.1999999999999993</v>
      </c>
      <c r="E15">
        <f t="shared" si="0"/>
        <v>9.2054151910691253</v>
      </c>
      <c r="F15">
        <f t="shared" si="1"/>
        <v>-1.0000000000001563E-2</v>
      </c>
    </row>
    <row r="16" spans="1:11" x14ac:dyDescent="0.25">
      <c r="A16">
        <v>1.5149999999999999</v>
      </c>
      <c r="B16">
        <v>16.46</v>
      </c>
      <c r="C16">
        <v>9.24</v>
      </c>
      <c r="E16">
        <f t="shared" si="0"/>
        <v>9.2364743877341251</v>
      </c>
      <c r="F16">
        <f t="shared" si="1"/>
        <v>0</v>
      </c>
    </row>
    <row r="17" spans="1:6" x14ac:dyDescent="0.25">
      <c r="A17">
        <v>1.825</v>
      </c>
      <c r="B17">
        <v>16.329999999999998</v>
      </c>
      <c r="C17">
        <v>9.2799999999999994</v>
      </c>
      <c r="E17">
        <f t="shared" si="0"/>
        <v>9.2845205466093752</v>
      </c>
      <c r="F17">
        <f t="shared" si="1"/>
        <v>0</v>
      </c>
    </row>
    <row r="18" spans="1:6" x14ac:dyDescent="0.25">
      <c r="A18">
        <v>2.1549999999999998</v>
      </c>
      <c r="B18">
        <v>16.2</v>
      </c>
      <c r="C18">
        <v>9.33</v>
      </c>
      <c r="E18">
        <f t="shared" si="0"/>
        <v>9.3355385771261261</v>
      </c>
      <c r="F18">
        <f t="shared" si="1"/>
        <v>-9.9999999999997868E-3</v>
      </c>
    </row>
    <row r="19" spans="1:6" x14ac:dyDescent="0.25">
      <c r="A19">
        <v>2.4889999999999999</v>
      </c>
      <c r="B19">
        <v>16.059999999999999</v>
      </c>
      <c r="C19">
        <v>9.39</v>
      </c>
      <c r="E19">
        <f t="shared" si="0"/>
        <v>9.3870405077438299</v>
      </c>
      <c r="F19">
        <f t="shared" si="1"/>
        <v>0</v>
      </c>
    </row>
    <row r="20" spans="1:6" x14ac:dyDescent="0.25">
      <c r="A20">
        <v>2.8690000000000002</v>
      </c>
      <c r="B20">
        <v>15.9</v>
      </c>
      <c r="C20">
        <v>9.4499999999999993</v>
      </c>
      <c r="E20">
        <f t="shared" si="0"/>
        <v>9.4454706881990909</v>
      </c>
      <c r="F20">
        <f t="shared" si="1"/>
        <v>0</v>
      </c>
    </row>
    <row r="21" spans="1:6" x14ac:dyDescent="0.25">
      <c r="A21">
        <v>2.9089999999999998</v>
      </c>
      <c r="B21">
        <v>15.88</v>
      </c>
      <c r="C21">
        <v>9.4499999999999993</v>
      </c>
      <c r="E21">
        <f t="shared" si="0"/>
        <v>9.4516110146245715</v>
      </c>
      <c r="F21">
        <f t="shared" si="1"/>
        <v>0</v>
      </c>
    </row>
    <row r="22" spans="1:6" x14ac:dyDescent="0.25">
      <c r="A22">
        <v>3.2250000000000001</v>
      </c>
      <c r="B22">
        <v>15.74</v>
      </c>
      <c r="C22">
        <v>9.5</v>
      </c>
      <c r="E22">
        <f t="shared" si="0"/>
        <v>9.5000510829843741</v>
      </c>
      <c r="F22">
        <f t="shared" si="1"/>
        <v>0</v>
      </c>
    </row>
    <row r="23" spans="1:6" x14ac:dyDescent="0.25">
      <c r="A23">
        <v>3.59</v>
      </c>
      <c r="B23">
        <v>15.58</v>
      </c>
      <c r="C23">
        <v>9.56</v>
      </c>
      <c r="E23">
        <f t="shared" si="0"/>
        <v>9.5558508717209989</v>
      </c>
      <c r="F23">
        <f t="shared" si="1"/>
        <v>0</v>
      </c>
    </row>
    <row r="24" spans="1:6" x14ac:dyDescent="0.25">
      <c r="A24">
        <v>3.9580000000000002</v>
      </c>
      <c r="B24">
        <v>15.41</v>
      </c>
      <c r="C24">
        <v>9.61</v>
      </c>
      <c r="E24">
        <f t="shared" si="0"/>
        <v>9.6119445365060869</v>
      </c>
      <c r="F24">
        <f t="shared" si="1"/>
        <v>0</v>
      </c>
    </row>
    <row r="25" spans="1:6" x14ac:dyDescent="0.25">
      <c r="A25">
        <v>4.3150000000000004</v>
      </c>
      <c r="B25">
        <v>15.24</v>
      </c>
      <c r="C25">
        <v>9.67</v>
      </c>
      <c r="E25">
        <f t="shared" si="0"/>
        <v>9.6662031230441237</v>
      </c>
      <c r="F25">
        <f t="shared" si="1"/>
        <v>0</v>
      </c>
    </row>
    <row r="26" spans="1:6" x14ac:dyDescent="0.25">
      <c r="A26">
        <v>4.6669999999999998</v>
      </c>
      <c r="B26">
        <v>15.06</v>
      </c>
      <c r="C26">
        <v>9.7200000000000006</v>
      </c>
      <c r="E26">
        <f t="shared" si="0"/>
        <v>9.7195488151910361</v>
      </c>
      <c r="F26">
        <f t="shared" si="1"/>
        <v>0</v>
      </c>
    </row>
    <row r="27" spans="1:6" x14ac:dyDescent="0.25">
      <c r="A27">
        <v>4.9969999999999999</v>
      </c>
      <c r="B27">
        <v>14.9</v>
      </c>
      <c r="C27">
        <v>9.77</v>
      </c>
      <c r="E27">
        <f t="shared" si="0"/>
        <v>9.7694222194650262</v>
      </c>
      <c r="F27">
        <f t="shared" si="1"/>
        <v>0</v>
      </c>
    </row>
    <row r="28" spans="1:6" x14ac:dyDescent="0.25">
      <c r="A28">
        <v>5.3159999999999998</v>
      </c>
      <c r="B28">
        <v>14.74</v>
      </c>
      <c r="C28">
        <v>9.82</v>
      </c>
      <c r="E28">
        <f t="shared" si="0"/>
        <v>9.8175058570055036</v>
      </c>
      <c r="F28">
        <f t="shared" si="1"/>
        <v>0</v>
      </c>
    </row>
    <row r="29" spans="1:6" x14ac:dyDescent="0.25">
      <c r="A29">
        <v>5.6529999999999996</v>
      </c>
      <c r="B29">
        <v>14.56</v>
      </c>
      <c r="C29">
        <v>9.8699999999999992</v>
      </c>
      <c r="E29">
        <f t="shared" si="0"/>
        <v>9.8681665050199232</v>
      </c>
      <c r="F29">
        <f t="shared" si="1"/>
        <v>0</v>
      </c>
    </row>
    <row r="30" spans="1:6" x14ac:dyDescent="0.25">
      <c r="A30">
        <v>5.782</v>
      </c>
      <c r="B30">
        <v>14.49</v>
      </c>
      <c r="C30">
        <v>9.89</v>
      </c>
      <c r="E30">
        <f t="shared" si="0"/>
        <v>9.8875217845282322</v>
      </c>
      <c r="F30">
        <f t="shared" si="1"/>
        <v>0</v>
      </c>
    </row>
    <row r="31" spans="1:6" x14ac:dyDescent="0.25">
      <c r="A31">
        <v>5.9790000000000001</v>
      </c>
      <c r="B31">
        <v>14.39</v>
      </c>
      <c r="C31">
        <v>9.92</v>
      </c>
      <c r="E31">
        <f t="shared" si="0"/>
        <v>9.9170401954712606</v>
      </c>
      <c r="F31">
        <f t="shared" si="1"/>
        <v>0</v>
      </c>
    </row>
    <row r="32" spans="1:6" x14ac:dyDescent="0.25">
      <c r="A32">
        <v>6.2969999999999997</v>
      </c>
      <c r="B32">
        <v>14.22</v>
      </c>
      <c r="C32">
        <v>9.9700000000000006</v>
      </c>
      <c r="E32">
        <f t="shared" si="0"/>
        <v>9.9645879846399268</v>
      </c>
      <c r="F32">
        <f t="shared" si="1"/>
        <v>9.9999999999997868E-3</v>
      </c>
    </row>
    <row r="33" spans="1:6" x14ac:dyDescent="0.25">
      <c r="A33">
        <v>6.6310000000000002</v>
      </c>
      <c r="B33">
        <v>14.03</v>
      </c>
      <c r="C33">
        <v>10.02</v>
      </c>
      <c r="E33">
        <f t="shared" si="0"/>
        <v>10.014393337262408</v>
      </c>
      <c r="F33">
        <f t="shared" si="1"/>
        <v>9.9999999999997868E-3</v>
      </c>
    </row>
    <row r="34" spans="1:6" x14ac:dyDescent="0.25">
      <c r="A34">
        <v>6.9720000000000004</v>
      </c>
      <c r="B34">
        <v>13.84</v>
      </c>
      <c r="C34">
        <v>10.08</v>
      </c>
      <c r="E34">
        <f t="shared" si="0"/>
        <v>10.065099829157953</v>
      </c>
      <c r="F34">
        <f t="shared" si="1"/>
        <v>9.9999999999997868E-3</v>
      </c>
    </row>
    <row r="35" spans="1:6" x14ac:dyDescent="0.25">
      <c r="A35">
        <v>6.9889999999999999</v>
      </c>
      <c r="B35">
        <v>13.83</v>
      </c>
      <c r="C35">
        <v>10.08</v>
      </c>
      <c r="E35">
        <f t="shared" si="0"/>
        <v>10.067623941860331</v>
      </c>
      <c r="F35">
        <f t="shared" si="1"/>
        <v>9.9999999999997868E-3</v>
      </c>
    </row>
    <row r="36" spans="1:6" x14ac:dyDescent="0.25">
      <c r="A36">
        <v>7.3019999999999996</v>
      </c>
      <c r="B36">
        <v>13.65</v>
      </c>
      <c r="C36">
        <v>10.130000000000001</v>
      </c>
      <c r="E36">
        <f t="shared" si="0"/>
        <v>10.114033140772392</v>
      </c>
      <c r="F36">
        <f t="shared" si="1"/>
        <v>2.000000000000135E-2</v>
      </c>
    </row>
    <row r="37" spans="1:6" x14ac:dyDescent="0.25">
      <c r="A37">
        <v>7.5739999999999998</v>
      </c>
      <c r="B37">
        <v>13.5</v>
      </c>
      <c r="C37">
        <v>10.17</v>
      </c>
      <c r="E37">
        <f t="shared" si="0"/>
        <v>10.154264228284775</v>
      </c>
      <c r="F37">
        <f t="shared" si="1"/>
        <v>1.9999999999999574E-2</v>
      </c>
    </row>
    <row r="38" spans="1:6" x14ac:dyDescent="0.25">
      <c r="A38">
        <v>7.8890000000000002</v>
      </c>
      <c r="B38">
        <v>13.31</v>
      </c>
      <c r="C38">
        <v>10.220000000000001</v>
      </c>
      <c r="E38">
        <f t="shared" si="0"/>
        <v>10.200740225063631</v>
      </c>
      <c r="F38">
        <f t="shared" si="1"/>
        <v>2.000000000000135E-2</v>
      </c>
    </row>
    <row r="39" spans="1:6" x14ac:dyDescent="0.25">
      <c r="A39">
        <v>8.1959999999999997</v>
      </c>
      <c r="B39">
        <v>13.13</v>
      </c>
      <c r="C39">
        <v>10.26</v>
      </c>
      <c r="E39">
        <f t="shared" si="0"/>
        <v>10.245916788886463</v>
      </c>
      <c r="F39">
        <f t="shared" si="1"/>
        <v>9.9999999999997868E-3</v>
      </c>
    </row>
    <row r="40" spans="1:6" x14ac:dyDescent="0.25">
      <c r="A40">
        <v>8.548</v>
      </c>
      <c r="B40">
        <v>12.92</v>
      </c>
      <c r="C40">
        <v>10.32</v>
      </c>
      <c r="E40">
        <f t="shared" si="0"/>
        <v>10.297570429737407</v>
      </c>
      <c r="F40">
        <f t="shared" si="1"/>
        <v>1.9999999999999574E-2</v>
      </c>
    </row>
    <row r="41" spans="1:6" x14ac:dyDescent="0.25">
      <c r="A41">
        <v>8.8819999999999997</v>
      </c>
      <c r="B41">
        <v>12.71</v>
      </c>
      <c r="C41">
        <v>10.37</v>
      </c>
      <c r="E41">
        <f t="shared" si="0"/>
        <v>10.346439345295032</v>
      </c>
      <c r="F41">
        <f t="shared" si="1"/>
        <v>1.9999999999999574E-2</v>
      </c>
    </row>
    <row r="42" spans="1:6" x14ac:dyDescent="0.25">
      <c r="A42">
        <v>9.2189999999999994</v>
      </c>
      <c r="B42">
        <v>12.5</v>
      </c>
      <c r="C42">
        <v>10.42</v>
      </c>
      <c r="E42">
        <f t="shared" si="0"/>
        <v>10.395605500949543</v>
      </c>
      <c r="F42">
        <f t="shared" si="1"/>
        <v>1.9999999999999574E-2</v>
      </c>
    </row>
    <row r="43" spans="1:6" x14ac:dyDescent="0.25">
      <c r="A43">
        <v>9.4749999999999996</v>
      </c>
      <c r="B43">
        <v>12.34</v>
      </c>
      <c r="C43">
        <v>10.46</v>
      </c>
      <c r="E43">
        <f t="shared" si="0"/>
        <v>10.432859000953124</v>
      </c>
      <c r="F43">
        <f t="shared" si="1"/>
        <v>3.0000000000001137E-2</v>
      </c>
    </row>
    <row r="44" spans="1:6" x14ac:dyDescent="0.25">
      <c r="A44">
        <v>9.6329999999999991</v>
      </c>
      <c r="B44">
        <v>12.24</v>
      </c>
      <c r="C44">
        <v>10.48</v>
      </c>
      <c r="E44">
        <f t="shared" si="0"/>
        <v>10.455810295360862</v>
      </c>
      <c r="F44">
        <f t="shared" si="1"/>
        <v>1.9999999999999574E-2</v>
      </c>
    </row>
    <row r="45" spans="1:6" x14ac:dyDescent="0.25">
      <c r="A45" s="6">
        <v>9.6790000000000003</v>
      </c>
      <c r="B45" s="7">
        <v>12.21</v>
      </c>
      <c r="C45" s="7">
        <v>10.49</v>
      </c>
      <c r="E45">
        <f t="shared" si="0"/>
        <v>10.462486417246161</v>
      </c>
      <c r="F45">
        <f t="shared" si="1"/>
        <v>2.9999999999999361E-2</v>
      </c>
    </row>
    <row r="46" spans="1:6" x14ac:dyDescent="0.25">
      <c r="A46">
        <v>10.025</v>
      </c>
      <c r="B46">
        <v>11.98</v>
      </c>
      <c r="C46">
        <v>10.54</v>
      </c>
      <c r="E46">
        <f t="shared" si="0"/>
        <v>10.512617106234373</v>
      </c>
      <c r="F46">
        <f t="shared" si="1"/>
        <v>2.9999999999999361E-2</v>
      </c>
    </row>
    <row r="47" spans="1:6" x14ac:dyDescent="0.25">
      <c r="A47" s="6">
        <v>10.103999999999999</v>
      </c>
      <c r="B47" s="7">
        <v>11.93</v>
      </c>
      <c r="C47" s="7">
        <v>10.55</v>
      </c>
      <c r="E47">
        <f t="shared" si="0"/>
        <v>10.524041984795137</v>
      </c>
      <c r="F47">
        <f t="shared" si="1"/>
        <v>3.0000000000001137E-2</v>
      </c>
    </row>
    <row r="48" spans="1:6" x14ac:dyDescent="0.25">
      <c r="A48" s="6">
        <v>10.595000000000001</v>
      </c>
      <c r="B48" s="7">
        <v>11.6</v>
      </c>
      <c r="C48" s="7">
        <v>10.62</v>
      </c>
      <c r="E48">
        <f t="shared" si="0"/>
        <v>10.594873253605126</v>
      </c>
      <c r="F48">
        <f t="shared" si="1"/>
        <v>2.9999999999999361E-2</v>
      </c>
    </row>
    <row r="49" spans="1:6" x14ac:dyDescent="0.25">
      <c r="A49" s="6">
        <v>11.032</v>
      </c>
      <c r="B49" s="7">
        <v>11.29</v>
      </c>
      <c r="C49" s="7">
        <v>10.69</v>
      </c>
      <c r="E49">
        <f t="shared" si="0"/>
        <v>10.657658335775231</v>
      </c>
      <c r="F49">
        <f t="shared" si="1"/>
        <v>2.9999999999999361E-2</v>
      </c>
    </row>
    <row r="50" spans="1:6" x14ac:dyDescent="0.25">
      <c r="A50" s="6">
        <v>11.558</v>
      </c>
      <c r="B50" s="7">
        <v>10.9</v>
      </c>
      <c r="C50" s="7">
        <v>10.77</v>
      </c>
      <c r="E50">
        <f t="shared" si="0"/>
        <v>10.732909578846886</v>
      </c>
      <c r="F50">
        <f t="shared" si="1"/>
        <v>3.9999999999999147E-2</v>
      </c>
    </row>
    <row r="51" spans="1:6" x14ac:dyDescent="0.25">
      <c r="A51" s="6">
        <v>12.06</v>
      </c>
      <c r="B51" s="7">
        <v>10.51</v>
      </c>
      <c r="C51" s="7">
        <v>10.84</v>
      </c>
      <c r="E51">
        <f t="shared" si="0"/>
        <v>10.804399790184</v>
      </c>
      <c r="F51">
        <f t="shared" si="1"/>
        <v>3.9999999999999147E-2</v>
      </c>
    </row>
    <row r="52" spans="1:6" x14ac:dyDescent="0.25">
      <c r="A52" s="6">
        <v>12.57</v>
      </c>
      <c r="B52" s="7">
        <v>10.11</v>
      </c>
      <c r="C52" s="7">
        <v>10.92</v>
      </c>
      <c r="E52">
        <f t="shared" si="0"/>
        <v>10.876700938407001</v>
      </c>
      <c r="F52">
        <f t="shared" si="1"/>
        <v>3.9999999999999147E-2</v>
      </c>
    </row>
    <row r="53" spans="1:6" x14ac:dyDescent="0.25">
      <c r="A53" s="6">
        <v>13.103</v>
      </c>
      <c r="B53" s="7">
        <v>9.69</v>
      </c>
      <c r="C53" s="7">
        <v>10.99</v>
      </c>
      <c r="E53">
        <f t="shared" si="0"/>
        <v>10.951908198756273</v>
      </c>
      <c r="F53">
        <f t="shared" si="1"/>
        <v>4.0000000000000924E-2</v>
      </c>
    </row>
    <row r="54" spans="1:6" x14ac:dyDescent="0.25">
      <c r="A54" s="6">
        <v>13.654999999999999</v>
      </c>
      <c r="B54" s="7">
        <v>9.25</v>
      </c>
      <c r="C54" s="7">
        <v>11.07</v>
      </c>
      <c r="E54">
        <f t="shared" si="0"/>
        <v>11.029413487013624</v>
      </c>
      <c r="F54">
        <f t="shared" si="1"/>
        <v>4.0000000000000924E-2</v>
      </c>
    </row>
    <row r="55" spans="1:6" x14ac:dyDescent="0.25">
      <c r="A55" s="6">
        <v>14.05</v>
      </c>
      <c r="B55" s="7">
        <v>8.94</v>
      </c>
      <c r="C55" s="7">
        <v>11.13</v>
      </c>
      <c r="E55">
        <f t="shared" si="0"/>
        <v>11.084634994875</v>
      </c>
      <c r="F55">
        <f t="shared" si="1"/>
        <v>5.0000000000000711E-2</v>
      </c>
    </row>
    <row r="56" spans="1:6" x14ac:dyDescent="0.25">
      <c r="A56">
        <v>14.44</v>
      </c>
      <c r="B56">
        <v>8.64</v>
      </c>
      <c r="C56">
        <v>11.19</v>
      </c>
      <c r="E56">
        <f t="shared" si="0"/>
        <v>11.138960903616001</v>
      </c>
      <c r="F56">
        <f t="shared" si="1"/>
        <v>4.9999999999998934E-2</v>
      </c>
    </row>
    <row r="57" spans="1:6" x14ac:dyDescent="0.25">
      <c r="A57" s="6">
        <v>14.525</v>
      </c>
      <c r="B57" s="7">
        <v>8.58</v>
      </c>
      <c r="C57" s="7">
        <v>11.2</v>
      </c>
      <c r="E57">
        <f t="shared" si="0"/>
        <v>11.150775204046877</v>
      </c>
      <c r="F57">
        <f t="shared" si="1"/>
        <v>4.9999999999998934E-2</v>
      </c>
    </row>
    <row r="58" spans="1:6" x14ac:dyDescent="0.25">
      <c r="A58" s="6">
        <v>14.904999999999999</v>
      </c>
      <c r="B58" s="7">
        <v>8.2899999999999991</v>
      </c>
      <c r="C58" s="7">
        <v>11.26</v>
      </c>
      <c r="E58">
        <f t="shared" si="0"/>
        <v>11.203478304732377</v>
      </c>
      <c r="F58">
        <f t="shared" si="1"/>
        <v>6.0000000000000497E-2</v>
      </c>
    </row>
    <row r="59" spans="1:6" x14ac:dyDescent="0.25">
      <c r="A59" s="6">
        <v>15.315</v>
      </c>
      <c r="B59" s="7">
        <v>7.99</v>
      </c>
      <c r="C59" s="7">
        <v>11.32</v>
      </c>
      <c r="E59">
        <f t="shared" si="0"/>
        <v>11.260133343619126</v>
      </c>
      <c r="F59">
        <f t="shared" si="1"/>
        <v>6.0000000000000497E-2</v>
      </c>
    </row>
    <row r="60" spans="1:6" x14ac:dyDescent="0.25">
      <c r="A60" s="6">
        <v>15.975</v>
      </c>
      <c r="B60" s="7">
        <v>7.52</v>
      </c>
      <c r="C60" s="7">
        <v>11.41</v>
      </c>
      <c r="E60">
        <f t="shared" si="0"/>
        <v>11.350877795015624</v>
      </c>
      <c r="F60">
        <f t="shared" si="1"/>
        <v>6.0000000000000497E-2</v>
      </c>
    </row>
    <row r="61" spans="1:6" x14ac:dyDescent="0.25">
      <c r="A61" s="6">
        <v>16.763999999999999</v>
      </c>
      <c r="B61" s="7">
        <v>7.02</v>
      </c>
      <c r="C61" s="7">
        <v>11.52</v>
      </c>
      <c r="E61">
        <f t="shared" si="0"/>
        <v>11.458617767048256</v>
      </c>
      <c r="F61">
        <f t="shared" si="1"/>
        <v>5.9999999999998721E-2</v>
      </c>
    </row>
    <row r="62" spans="1:6" x14ac:dyDescent="0.25">
      <c r="A62">
        <v>16.783999999999999</v>
      </c>
      <c r="B62">
        <v>7.01</v>
      </c>
      <c r="C62">
        <v>11.52</v>
      </c>
      <c r="E62">
        <f t="shared" si="0"/>
        <v>11.461338309021695</v>
      </c>
      <c r="F62">
        <f t="shared" si="1"/>
        <v>5.9999999999998721E-2</v>
      </c>
    </row>
    <row r="63" spans="1:6" x14ac:dyDescent="0.25">
      <c r="A63" s="6">
        <v>17.504000000000001</v>
      </c>
      <c r="B63" s="7">
        <v>6.6</v>
      </c>
      <c r="C63" s="7">
        <v>11.63</v>
      </c>
      <c r="E63">
        <f t="shared" si="0"/>
        <v>11.558930939559938</v>
      </c>
      <c r="F63">
        <f t="shared" si="1"/>
        <v>7.0000000000000284E-2</v>
      </c>
    </row>
    <row r="64" spans="1:6" x14ac:dyDescent="0.25">
      <c r="A64" s="6">
        <v>18.689</v>
      </c>
      <c r="B64" s="7">
        <v>6.08</v>
      </c>
      <c r="C64" s="7">
        <v>11.79</v>
      </c>
      <c r="E64">
        <f t="shared" si="0"/>
        <v>11.718078097383231</v>
      </c>
      <c r="F64">
        <f t="shared" si="1"/>
        <v>6.9999999999998508E-2</v>
      </c>
    </row>
    <row r="65" spans="1:6" x14ac:dyDescent="0.25">
      <c r="A65" s="6">
        <v>19.318000000000001</v>
      </c>
      <c r="B65" s="7">
        <v>5.85</v>
      </c>
      <c r="C65" s="7">
        <v>11.88</v>
      </c>
      <c r="E65">
        <f t="shared" si="0"/>
        <v>11.801805735374568</v>
      </c>
      <c r="F65">
        <f t="shared" si="1"/>
        <v>8.0000000000000071E-2</v>
      </c>
    </row>
    <row r="66" spans="1:6" x14ac:dyDescent="0.25">
      <c r="A66">
        <v>19.616</v>
      </c>
      <c r="B66">
        <v>5.75</v>
      </c>
      <c r="C66">
        <v>11.92</v>
      </c>
      <c r="E66">
        <f t="shared" si="0"/>
        <v>11.841291535663105</v>
      </c>
      <c r="F66">
        <f t="shared" si="1"/>
        <v>8.0000000000000071E-2</v>
      </c>
    </row>
    <row r="67" spans="1:6" x14ac:dyDescent="0.25">
      <c r="A67" s="6">
        <v>20.038</v>
      </c>
      <c r="B67" s="7">
        <v>5.62</v>
      </c>
      <c r="C67" s="7">
        <v>11.97</v>
      </c>
      <c r="E67">
        <f t="shared" ref="E67:E130" si="2">SUMPRODUCT($H$2:$H$12*A67^$I$2:$I$12)</f>
        <v>11.897007446905127</v>
      </c>
      <c r="F67">
        <f t="shared" ref="F67:F130" si="3">C67-ROUND(E67,2)</f>
        <v>7.0000000000000284E-2</v>
      </c>
    </row>
    <row r="68" spans="1:6" x14ac:dyDescent="0.25">
      <c r="A68" s="6">
        <v>20.792999999999999</v>
      </c>
      <c r="B68" s="7">
        <v>5.4</v>
      </c>
      <c r="C68" s="7">
        <v>12.08</v>
      </c>
      <c r="E68">
        <f t="shared" si="2"/>
        <v>11.996101860982742</v>
      </c>
      <c r="F68">
        <f t="shared" si="3"/>
        <v>8.0000000000000071E-2</v>
      </c>
    </row>
    <row r="69" spans="1:6" x14ac:dyDescent="0.25">
      <c r="A69">
        <v>21.027999999999999</v>
      </c>
      <c r="B69">
        <v>5.33</v>
      </c>
      <c r="C69">
        <v>12.11</v>
      </c>
      <c r="E69">
        <f t="shared" si="2"/>
        <v>12.02679183618605</v>
      </c>
      <c r="F69">
        <f t="shared" si="3"/>
        <v>8.0000000000000071E-2</v>
      </c>
    </row>
    <row r="70" spans="1:6" x14ac:dyDescent="0.25">
      <c r="A70" s="6">
        <v>21.564</v>
      </c>
      <c r="B70" s="7">
        <v>5.19</v>
      </c>
      <c r="C70" s="7">
        <v>12.18</v>
      </c>
      <c r="E70">
        <f t="shared" si="2"/>
        <v>12.096516950945855</v>
      </c>
      <c r="F70">
        <f t="shared" si="3"/>
        <v>8.0000000000000071E-2</v>
      </c>
    </row>
    <row r="71" spans="1:6" x14ac:dyDescent="0.25">
      <c r="A71" s="6">
        <v>22.169</v>
      </c>
      <c r="B71" s="7">
        <v>5.0199999999999996</v>
      </c>
      <c r="C71" s="7">
        <v>12.26</v>
      </c>
      <c r="E71">
        <f t="shared" si="2"/>
        <v>12.174758985547191</v>
      </c>
      <c r="F71">
        <f t="shared" si="3"/>
        <v>8.9999999999999858E-2</v>
      </c>
    </row>
    <row r="72" spans="1:6" x14ac:dyDescent="0.25">
      <c r="A72">
        <v>22.530999999999999</v>
      </c>
      <c r="B72">
        <v>4.92</v>
      </c>
      <c r="C72">
        <v>12.31</v>
      </c>
      <c r="E72">
        <f t="shared" si="2"/>
        <v>12.221341652252709</v>
      </c>
      <c r="F72">
        <f t="shared" si="3"/>
        <v>8.9999999999999858E-2</v>
      </c>
    </row>
    <row r="73" spans="1:6" x14ac:dyDescent="0.25">
      <c r="A73" s="6">
        <v>22.81</v>
      </c>
      <c r="B73" s="7">
        <v>4.84</v>
      </c>
      <c r="C73" s="7">
        <v>12.34</v>
      </c>
      <c r="E73">
        <f t="shared" si="2"/>
        <v>12.257124385959001</v>
      </c>
      <c r="F73">
        <f t="shared" si="3"/>
        <v>8.0000000000000071E-2</v>
      </c>
    </row>
    <row r="74" spans="1:6" x14ac:dyDescent="0.25">
      <c r="A74" s="6">
        <v>23.361999999999998</v>
      </c>
      <c r="B74" s="7">
        <v>4.67</v>
      </c>
      <c r="C74" s="7">
        <v>12.42</v>
      </c>
      <c r="E74">
        <f t="shared" si="2"/>
        <v>12.327613590126072</v>
      </c>
      <c r="F74">
        <f t="shared" si="3"/>
        <v>8.9999999999999858E-2</v>
      </c>
    </row>
    <row r="75" spans="1:6" x14ac:dyDescent="0.25">
      <c r="A75" s="6">
        <v>23.89</v>
      </c>
      <c r="B75" s="7">
        <v>4.5</v>
      </c>
      <c r="C75" s="7">
        <v>12.48</v>
      </c>
      <c r="E75">
        <f t="shared" si="2"/>
        <v>12.394655950131</v>
      </c>
      <c r="F75">
        <f t="shared" si="3"/>
        <v>8.9999999999999858E-2</v>
      </c>
    </row>
    <row r="76" spans="1:6" x14ac:dyDescent="0.25">
      <c r="A76">
        <v>24.288</v>
      </c>
      <c r="B76">
        <v>4.3499999999999996</v>
      </c>
      <c r="C76">
        <v>12.53</v>
      </c>
      <c r="E76">
        <f t="shared" si="2"/>
        <v>12.444944173744128</v>
      </c>
      <c r="F76">
        <f t="shared" si="3"/>
        <v>8.9999999999999858E-2</v>
      </c>
    </row>
    <row r="77" spans="1:6" x14ac:dyDescent="0.25">
      <c r="A77" s="6">
        <v>24.416</v>
      </c>
      <c r="B77" s="7">
        <v>4.3</v>
      </c>
      <c r="C77" s="7">
        <v>12.55</v>
      </c>
      <c r="E77">
        <f t="shared" si="2"/>
        <v>12.461071986376703</v>
      </c>
      <c r="F77">
        <f t="shared" si="3"/>
        <v>8.9999999999999858E-2</v>
      </c>
    </row>
    <row r="78" spans="1:6" x14ac:dyDescent="0.25">
      <c r="A78" s="6">
        <v>25.01</v>
      </c>
      <c r="B78" s="7">
        <v>4.05</v>
      </c>
      <c r="C78" s="7">
        <v>12.62</v>
      </c>
      <c r="E78">
        <f t="shared" si="2"/>
        <v>12.535626182499</v>
      </c>
      <c r="F78">
        <f t="shared" si="3"/>
        <v>8.0000000000000071E-2</v>
      </c>
    </row>
    <row r="79" spans="1:6" x14ac:dyDescent="0.25">
      <c r="A79" s="6">
        <v>25.071000000000002</v>
      </c>
      <c r="B79" s="7">
        <v>4.03</v>
      </c>
      <c r="C79" s="7">
        <v>12.63</v>
      </c>
      <c r="E79">
        <f t="shared" si="2"/>
        <v>12.543255471967088</v>
      </c>
      <c r="F79">
        <f t="shared" si="3"/>
        <v>9.0000000000001634E-2</v>
      </c>
    </row>
    <row r="80" spans="1:6" x14ac:dyDescent="0.25">
      <c r="A80" s="6">
        <v>25.481000000000002</v>
      </c>
      <c r="B80" s="7">
        <v>3.83</v>
      </c>
      <c r="C80" s="7">
        <v>12.68</v>
      </c>
      <c r="E80">
        <f t="shared" si="2"/>
        <v>12.594403845040359</v>
      </c>
      <c r="F80">
        <f t="shared" si="3"/>
        <v>8.9999999999999858E-2</v>
      </c>
    </row>
    <row r="81" spans="1:6" x14ac:dyDescent="0.25">
      <c r="A81" s="6">
        <v>26.113</v>
      </c>
      <c r="B81" s="7">
        <v>3.5</v>
      </c>
      <c r="C81" s="7">
        <v>12.76</v>
      </c>
      <c r="E81">
        <f t="shared" si="2"/>
        <v>12.672801577175104</v>
      </c>
      <c r="F81">
        <f t="shared" si="3"/>
        <v>8.9999999999999858E-2</v>
      </c>
    </row>
    <row r="82" spans="1:6" x14ac:dyDescent="0.25">
      <c r="A82" s="6">
        <v>26.849</v>
      </c>
      <c r="B82" s="7">
        <v>3.04</v>
      </c>
      <c r="C82" s="7">
        <v>12.85</v>
      </c>
      <c r="E82">
        <f t="shared" si="2"/>
        <v>12.76341711296195</v>
      </c>
      <c r="F82">
        <f t="shared" si="3"/>
        <v>8.9999999999999858E-2</v>
      </c>
    </row>
    <row r="83" spans="1:6" x14ac:dyDescent="0.25">
      <c r="A83" s="6">
        <v>27.577000000000002</v>
      </c>
      <c r="B83" s="7">
        <v>2.5</v>
      </c>
      <c r="C83" s="7">
        <v>12.94</v>
      </c>
      <c r="E83">
        <f t="shared" si="2"/>
        <v>12.852322384250968</v>
      </c>
      <c r="F83">
        <f t="shared" si="3"/>
        <v>8.9999999999999858E-2</v>
      </c>
    </row>
    <row r="84" spans="1:6" x14ac:dyDescent="0.25">
      <c r="A84">
        <v>27.934000000000001</v>
      </c>
      <c r="B84">
        <v>2.21</v>
      </c>
      <c r="C84">
        <v>12.98</v>
      </c>
      <c r="E84">
        <f t="shared" si="2"/>
        <v>12.895655852783497</v>
      </c>
      <c r="F84">
        <f t="shared" si="3"/>
        <v>8.0000000000000071E-2</v>
      </c>
    </row>
    <row r="85" spans="1:6" x14ac:dyDescent="0.25">
      <c r="A85" s="6">
        <v>28.082999999999998</v>
      </c>
      <c r="B85" s="7">
        <v>2.08</v>
      </c>
      <c r="C85" s="7">
        <v>13</v>
      </c>
      <c r="E85">
        <f t="shared" si="2"/>
        <v>12.913690271352213</v>
      </c>
      <c r="F85">
        <f t="shared" si="3"/>
        <v>8.9999999999999858E-2</v>
      </c>
    </row>
    <row r="86" spans="1:6" x14ac:dyDescent="0.25">
      <c r="A86" s="6">
        <v>28.588999999999999</v>
      </c>
      <c r="B86" s="7">
        <v>1.61</v>
      </c>
      <c r="C86" s="7">
        <v>13.06</v>
      </c>
      <c r="E86">
        <f t="shared" si="2"/>
        <v>12.97470777369953</v>
      </c>
      <c r="F86">
        <f t="shared" si="3"/>
        <v>8.9999999999999858E-2</v>
      </c>
    </row>
    <row r="87" spans="1:6" x14ac:dyDescent="0.25">
      <c r="A87" s="6">
        <v>29.914999999999999</v>
      </c>
      <c r="B87" s="7">
        <v>0.11</v>
      </c>
      <c r="C87" s="7">
        <v>13.21</v>
      </c>
      <c r="E87">
        <f t="shared" si="2"/>
        <v>13.132939515364125</v>
      </c>
      <c r="F87">
        <f t="shared" si="3"/>
        <v>8.0000000000000071E-2</v>
      </c>
    </row>
    <row r="88" spans="1:6" x14ac:dyDescent="0.25">
      <c r="A88" s="6">
        <v>31.478999999999999</v>
      </c>
      <c r="B88" s="7">
        <v>-2.5499999999999998</v>
      </c>
      <c r="C88" s="7">
        <v>13.38</v>
      </c>
      <c r="E88">
        <f t="shared" si="2"/>
        <v>13.31645313048476</v>
      </c>
      <c r="F88">
        <f t="shared" si="3"/>
        <v>6.0000000000000497E-2</v>
      </c>
    </row>
    <row r="89" spans="1:6" x14ac:dyDescent="0.25">
      <c r="A89">
        <v>31.863</v>
      </c>
      <c r="B89">
        <v>-3.37</v>
      </c>
      <c r="C89">
        <v>13.43</v>
      </c>
      <c r="E89">
        <f t="shared" si="2"/>
        <v>13.360991603347351</v>
      </c>
      <c r="F89">
        <f t="shared" si="3"/>
        <v>7.0000000000000284E-2</v>
      </c>
    </row>
    <row r="90" spans="1:6" x14ac:dyDescent="0.25">
      <c r="A90">
        <v>32.765000000000001</v>
      </c>
      <c r="B90">
        <v>-5.38</v>
      </c>
      <c r="C90">
        <v>13.52</v>
      </c>
      <c r="E90">
        <f t="shared" si="2"/>
        <v>13.464803155702874</v>
      </c>
      <c r="F90">
        <f t="shared" si="3"/>
        <v>5.9999999999998721E-2</v>
      </c>
    </row>
    <row r="91" spans="1:6" x14ac:dyDescent="0.25">
      <c r="A91" s="6">
        <v>32.823999999999998</v>
      </c>
      <c r="B91" s="7">
        <v>-5.52</v>
      </c>
      <c r="C91" s="7">
        <v>13.53</v>
      </c>
      <c r="E91">
        <f t="shared" si="2"/>
        <v>13.471553945227777</v>
      </c>
      <c r="F91">
        <f t="shared" si="3"/>
        <v>5.9999999999998721E-2</v>
      </c>
    </row>
    <row r="92" spans="1:6" x14ac:dyDescent="0.25">
      <c r="A92">
        <v>33.512999999999998</v>
      </c>
      <c r="B92">
        <v>-7.07</v>
      </c>
      <c r="C92">
        <v>13.6</v>
      </c>
      <c r="E92">
        <f t="shared" si="2"/>
        <v>13.550029138863302</v>
      </c>
      <c r="F92">
        <f t="shared" si="3"/>
        <v>4.9999999999998934E-2</v>
      </c>
    </row>
    <row r="93" spans="1:6" x14ac:dyDescent="0.25">
      <c r="A93" s="6">
        <v>34.027000000000001</v>
      </c>
      <c r="B93" s="7">
        <v>-8.17</v>
      </c>
      <c r="C93" s="7">
        <v>13.65</v>
      </c>
      <c r="E93">
        <f t="shared" si="2"/>
        <v>13.608139252222315</v>
      </c>
      <c r="F93">
        <f t="shared" si="3"/>
        <v>4.0000000000000924E-2</v>
      </c>
    </row>
    <row r="94" spans="1:6" x14ac:dyDescent="0.25">
      <c r="A94">
        <v>34.195999999999998</v>
      </c>
      <c r="B94">
        <v>-8.51</v>
      </c>
      <c r="C94">
        <v>13.67</v>
      </c>
      <c r="E94">
        <f t="shared" si="2"/>
        <v>13.627164496438464</v>
      </c>
      <c r="F94">
        <f t="shared" si="3"/>
        <v>3.9999999999999147E-2</v>
      </c>
    </row>
    <row r="95" spans="1:6" x14ac:dyDescent="0.25">
      <c r="A95" s="6">
        <v>34.781999999999996</v>
      </c>
      <c r="B95" s="7">
        <v>-9.6300000000000008</v>
      </c>
      <c r="C95" s="7">
        <v>13.73</v>
      </c>
      <c r="E95">
        <f t="shared" si="2"/>
        <v>13.692822655940232</v>
      </c>
      <c r="F95">
        <f t="shared" si="3"/>
        <v>4.0000000000000924E-2</v>
      </c>
    </row>
    <row r="96" spans="1:6" x14ac:dyDescent="0.25">
      <c r="A96" s="6">
        <v>35.750999999999998</v>
      </c>
      <c r="B96" s="7">
        <v>-11.21</v>
      </c>
      <c r="C96" s="7">
        <v>13.82</v>
      </c>
      <c r="E96">
        <f t="shared" si="2"/>
        <v>13.800332030730249</v>
      </c>
      <c r="F96">
        <f t="shared" si="3"/>
        <v>1.9999999999999574E-2</v>
      </c>
    </row>
    <row r="97" spans="1:6" x14ac:dyDescent="0.25">
      <c r="A97">
        <v>36.237000000000002</v>
      </c>
      <c r="B97">
        <v>-11.97</v>
      </c>
      <c r="C97">
        <v>13.87</v>
      </c>
      <c r="E97">
        <f t="shared" si="2"/>
        <v>13.853753363035947</v>
      </c>
      <c r="F97">
        <f t="shared" si="3"/>
        <v>1.9999999999999574E-2</v>
      </c>
    </row>
    <row r="98" spans="1:6" x14ac:dyDescent="0.25">
      <c r="A98">
        <v>36.575000000000003</v>
      </c>
      <c r="B98">
        <v>-12.49</v>
      </c>
      <c r="C98">
        <v>13.9</v>
      </c>
      <c r="E98">
        <f t="shared" si="2"/>
        <v>13.890709127390624</v>
      </c>
      <c r="F98">
        <f t="shared" si="3"/>
        <v>9.9999999999997868E-3</v>
      </c>
    </row>
    <row r="99" spans="1:6" x14ac:dyDescent="0.25">
      <c r="A99">
        <v>36.850999999999999</v>
      </c>
      <c r="B99">
        <v>-12.91</v>
      </c>
      <c r="C99">
        <v>13.93</v>
      </c>
      <c r="E99">
        <f t="shared" si="2"/>
        <v>13.920765761396948</v>
      </c>
      <c r="F99">
        <f t="shared" si="3"/>
        <v>9.9999999999997868E-3</v>
      </c>
    </row>
    <row r="100" spans="1:6" x14ac:dyDescent="0.25">
      <c r="A100">
        <v>37.143000000000001</v>
      </c>
      <c r="B100">
        <v>-13.34</v>
      </c>
      <c r="C100">
        <v>13.95</v>
      </c>
      <c r="E100">
        <f t="shared" si="2"/>
        <v>13.952446956836793</v>
      </c>
      <c r="F100">
        <f t="shared" si="3"/>
        <v>0</v>
      </c>
    </row>
    <row r="101" spans="1:6" x14ac:dyDescent="0.25">
      <c r="A101">
        <v>37.418999999999997</v>
      </c>
      <c r="B101">
        <v>-13.74</v>
      </c>
      <c r="C101">
        <v>13.98</v>
      </c>
      <c r="E101">
        <f t="shared" si="2"/>
        <v>13.982280669568942</v>
      </c>
      <c r="F101">
        <f t="shared" si="3"/>
        <v>0</v>
      </c>
    </row>
    <row r="102" spans="1:6" x14ac:dyDescent="0.25">
      <c r="A102">
        <v>37.445</v>
      </c>
      <c r="B102">
        <v>-13.78</v>
      </c>
      <c r="C102">
        <v>13.98</v>
      </c>
      <c r="E102">
        <f t="shared" si="2"/>
        <v>13.985085501103876</v>
      </c>
      <c r="F102">
        <f t="shared" si="3"/>
        <v>-9.9999999999997868E-3</v>
      </c>
    </row>
    <row r="103" spans="1:6" x14ac:dyDescent="0.25">
      <c r="A103">
        <v>37.671999999999997</v>
      </c>
      <c r="B103">
        <v>-14.11</v>
      </c>
      <c r="C103">
        <v>14</v>
      </c>
      <c r="E103">
        <f t="shared" si="2"/>
        <v>14.009532916311553</v>
      </c>
      <c r="F103">
        <f t="shared" si="3"/>
        <v>-9.9999999999997868E-3</v>
      </c>
    </row>
    <row r="104" spans="1:6" x14ac:dyDescent="0.25">
      <c r="A104" s="6">
        <v>37.954000000000001</v>
      </c>
      <c r="B104" s="7">
        <v>-14.51</v>
      </c>
      <c r="C104" s="7">
        <v>14.03</v>
      </c>
      <c r="E104">
        <f t="shared" si="2"/>
        <v>14.039801361273335</v>
      </c>
      <c r="F104">
        <f t="shared" si="3"/>
        <v>-9.9999999999997868E-3</v>
      </c>
    </row>
    <row r="105" spans="1:6" x14ac:dyDescent="0.25">
      <c r="A105">
        <v>37.99</v>
      </c>
      <c r="B105">
        <v>-14.56</v>
      </c>
      <c r="C105">
        <v>14.03</v>
      </c>
      <c r="E105">
        <f t="shared" si="2"/>
        <v>14.043657248600999</v>
      </c>
      <c r="F105">
        <f t="shared" si="3"/>
        <v>-9.9999999999997868E-3</v>
      </c>
    </row>
    <row r="106" spans="1:6" x14ac:dyDescent="0.25">
      <c r="A106">
        <v>38.603999999999999</v>
      </c>
      <c r="B106">
        <v>-15.41</v>
      </c>
      <c r="C106">
        <v>14.08</v>
      </c>
      <c r="E106">
        <f t="shared" si="2"/>
        <v>14.109136373027138</v>
      </c>
      <c r="F106">
        <f t="shared" si="3"/>
        <v>-2.9999999999999361E-2</v>
      </c>
    </row>
    <row r="107" spans="1:6" x14ac:dyDescent="0.25">
      <c r="A107">
        <v>39.777999999999999</v>
      </c>
      <c r="B107">
        <v>-16.97</v>
      </c>
      <c r="C107">
        <v>14.18</v>
      </c>
      <c r="E107">
        <f t="shared" si="2"/>
        <v>14.232832126461048</v>
      </c>
      <c r="F107">
        <f t="shared" si="3"/>
        <v>-5.0000000000000711E-2</v>
      </c>
    </row>
    <row r="108" spans="1:6" x14ac:dyDescent="0.25">
      <c r="A108">
        <v>39.789000000000001</v>
      </c>
      <c r="B108">
        <v>-16.98</v>
      </c>
      <c r="C108">
        <v>14.18</v>
      </c>
      <c r="E108">
        <f t="shared" si="2"/>
        <v>14.233981754273932</v>
      </c>
      <c r="F108">
        <f t="shared" si="3"/>
        <v>-5.0000000000000711E-2</v>
      </c>
    </row>
    <row r="109" spans="1:6" x14ac:dyDescent="0.25">
      <c r="A109">
        <v>40.127000000000002</v>
      </c>
      <c r="B109">
        <v>-17.41</v>
      </c>
      <c r="C109">
        <v>14.21</v>
      </c>
      <c r="E109">
        <f t="shared" si="2"/>
        <v>14.269221785071617</v>
      </c>
      <c r="F109">
        <f t="shared" si="3"/>
        <v>-5.9999999999998721E-2</v>
      </c>
    </row>
    <row r="110" spans="1:6" x14ac:dyDescent="0.25">
      <c r="A110">
        <v>40.448999999999998</v>
      </c>
      <c r="B110">
        <v>-17.82</v>
      </c>
      <c r="C110">
        <v>14.24</v>
      </c>
      <c r="E110">
        <f t="shared" si="2"/>
        <v>14.302640556761151</v>
      </c>
      <c r="F110">
        <f t="shared" si="3"/>
        <v>-6.0000000000000497E-2</v>
      </c>
    </row>
    <row r="111" spans="1:6" x14ac:dyDescent="0.25">
      <c r="A111">
        <v>40.732999999999997</v>
      </c>
      <c r="B111">
        <v>-18.170000000000002</v>
      </c>
      <c r="C111">
        <v>14.26</v>
      </c>
      <c r="E111">
        <f t="shared" si="2"/>
        <v>14.331991358087162</v>
      </c>
      <c r="F111">
        <f t="shared" si="3"/>
        <v>-7.0000000000000284E-2</v>
      </c>
    </row>
    <row r="112" spans="1:6" x14ac:dyDescent="0.25">
      <c r="A112">
        <v>41.024000000000001</v>
      </c>
      <c r="B112">
        <v>-18.53</v>
      </c>
      <c r="C112">
        <v>14.28</v>
      </c>
      <c r="E112">
        <f t="shared" si="2"/>
        <v>14.361944751538177</v>
      </c>
      <c r="F112">
        <f t="shared" si="3"/>
        <v>-8.0000000000000071E-2</v>
      </c>
    </row>
    <row r="113" spans="1:6" x14ac:dyDescent="0.25">
      <c r="A113">
        <v>41.331000000000003</v>
      </c>
      <c r="B113">
        <v>-18.899999999999999</v>
      </c>
      <c r="C113">
        <v>14.31</v>
      </c>
      <c r="E113">
        <f t="shared" si="2"/>
        <v>14.393412318132309</v>
      </c>
      <c r="F113">
        <f t="shared" si="3"/>
        <v>-8.0000000000000071E-2</v>
      </c>
    </row>
    <row r="114" spans="1:6" x14ac:dyDescent="0.25">
      <c r="A114">
        <v>41.869</v>
      </c>
      <c r="B114">
        <v>-19.53</v>
      </c>
      <c r="C114">
        <v>14.35</v>
      </c>
      <c r="E114">
        <f t="shared" si="2"/>
        <v>14.448228195362091</v>
      </c>
      <c r="F114">
        <f t="shared" si="3"/>
        <v>-9.9999999999999645E-2</v>
      </c>
    </row>
    <row r="115" spans="1:6" x14ac:dyDescent="0.25">
      <c r="A115">
        <v>41.93</v>
      </c>
      <c r="B115">
        <v>-19.61</v>
      </c>
      <c r="C115">
        <v>14.35</v>
      </c>
      <c r="E115">
        <f t="shared" si="2"/>
        <v>14.454416882943001</v>
      </c>
      <c r="F115">
        <f t="shared" si="3"/>
        <v>-9.9999999999999645E-2</v>
      </c>
    </row>
    <row r="116" spans="1:6" x14ac:dyDescent="0.25">
      <c r="A116">
        <v>42.506</v>
      </c>
      <c r="B116">
        <v>-20.27</v>
      </c>
      <c r="C116">
        <v>14.4</v>
      </c>
      <c r="E116">
        <f t="shared" si="2"/>
        <v>14.512587836309784</v>
      </c>
      <c r="F116">
        <f t="shared" si="3"/>
        <v>-0.10999999999999943</v>
      </c>
    </row>
    <row r="117" spans="1:6" x14ac:dyDescent="0.25">
      <c r="A117">
        <v>43.249000000000002</v>
      </c>
      <c r="B117">
        <v>-21.11</v>
      </c>
      <c r="C117">
        <v>14.45</v>
      </c>
      <c r="E117">
        <f t="shared" si="2"/>
        <v>14.586911182832752</v>
      </c>
      <c r="F117">
        <f t="shared" si="3"/>
        <v>-0.14000000000000057</v>
      </c>
    </row>
    <row r="118" spans="1:6" x14ac:dyDescent="0.25">
      <c r="A118">
        <v>43.801000000000002</v>
      </c>
      <c r="B118">
        <v>-21.72</v>
      </c>
      <c r="C118">
        <v>14.49</v>
      </c>
      <c r="E118">
        <f t="shared" si="2"/>
        <v>14.641607011948601</v>
      </c>
      <c r="F118">
        <f t="shared" si="3"/>
        <v>-0.15000000000000036</v>
      </c>
    </row>
    <row r="119" spans="1:6" x14ac:dyDescent="0.25">
      <c r="A119">
        <v>44.146000000000001</v>
      </c>
      <c r="B119">
        <v>-22.09</v>
      </c>
      <c r="C119">
        <v>14.51</v>
      </c>
      <c r="E119">
        <f t="shared" si="2"/>
        <v>14.675565625575864</v>
      </c>
      <c r="F119">
        <f t="shared" si="3"/>
        <v>-0.16999999999999993</v>
      </c>
    </row>
    <row r="120" spans="1:6" x14ac:dyDescent="0.25">
      <c r="A120">
        <v>44.554000000000002</v>
      </c>
      <c r="B120">
        <v>-22.53</v>
      </c>
      <c r="C120">
        <v>14.54</v>
      </c>
      <c r="E120">
        <f t="shared" si="2"/>
        <v>14.715500335456536</v>
      </c>
      <c r="F120">
        <f t="shared" si="3"/>
        <v>-0.18000000000000149</v>
      </c>
    </row>
    <row r="121" spans="1:6" x14ac:dyDescent="0.25">
      <c r="A121">
        <v>45.350999999999999</v>
      </c>
      <c r="B121">
        <v>-23.36</v>
      </c>
      <c r="C121">
        <v>14.59</v>
      </c>
      <c r="E121">
        <f t="shared" si="2"/>
        <v>14.79280507902145</v>
      </c>
      <c r="F121">
        <f t="shared" si="3"/>
        <v>-0.19999999999999929</v>
      </c>
    </row>
    <row r="122" spans="1:6" x14ac:dyDescent="0.25">
      <c r="A122">
        <v>45.902999999999999</v>
      </c>
      <c r="B122">
        <v>-23.92</v>
      </c>
      <c r="C122">
        <v>14.63</v>
      </c>
      <c r="E122">
        <f t="shared" si="2"/>
        <v>14.845798213070672</v>
      </c>
      <c r="F122">
        <f t="shared" si="3"/>
        <v>-0.21999999999999886</v>
      </c>
    </row>
    <row r="123" spans="1:6" x14ac:dyDescent="0.25">
      <c r="A123">
        <v>46.286000000000001</v>
      </c>
      <c r="B123">
        <v>-24.3</v>
      </c>
      <c r="C123">
        <v>14.65</v>
      </c>
      <c r="E123">
        <f t="shared" si="2"/>
        <v>14.882302883158346</v>
      </c>
      <c r="F123">
        <f t="shared" si="3"/>
        <v>-0.23000000000000043</v>
      </c>
    </row>
    <row r="124" spans="1:6" x14ac:dyDescent="0.25">
      <c r="A124">
        <v>47.061</v>
      </c>
      <c r="B124">
        <v>-25.04</v>
      </c>
      <c r="C124">
        <v>14.69</v>
      </c>
      <c r="E124">
        <f t="shared" si="2"/>
        <v>14.955506595512016</v>
      </c>
      <c r="F124">
        <f t="shared" si="3"/>
        <v>-0.27000000000000135</v>
      </c>
    </row>
    <row r="125" spans="1:6" x14ac:dyDescent="0.25">
      <c r="A125">
        <v>47.811999999999998</v>
      </c>
      <c r="B125">
        <v>-25.73</v>
      </c>
      <c r="C125">
        <v>14.73</v>
      </c>
      <c r="E125">
        <f t="shared" si="2"/>
        <v>15.025593966708673</v>
      </c>
      <c r="F125">
        <f t="shared" si="3"/>
        <v>-0.29999999999999893</v>
      </c>
    </row>
    <row r="126" spans="1:6" x14ac:dyDescent="0.25">
      <c r="A126">
        <v>48.289000000000001</v>
      </c>
      <c r="B126">
        <v>-26.15</v>
      </c>
      <c r="C126">
        <v>14.75</v>
      </c>
      <c r="E126">
        <f t="shared" si="2"/>
        <v>15.06967486823843</v>
      </c>
      <c r="F126">
        <f t="shared" si="3"/>
        <v>-0.32000000000000028</v>
      </c>
    </row>
    <row r="127" spans="1:6" x14ac:dyDescent="0.25">
      <c r="A127">
        <v>49.005000000000003</v>
      </c>
      <c r="B127">
        <v>-26.76</v>
      </c>
      <c r="C127">
        <v>14.78</v>
      </c>
      <c r="E127">
        <f t="shared" si="2"/>
        <v>15.135205966324873</v>
      </c>
      <c r="F127">
        <f t="shared" si="3"/>
        <v>-0.36000000000000121</v>
      </c>
    </row>
    <row r="128" spans="1:6" x14ac:dyDescent="0.25">
      <c r="A128">
        <v>49.936999999999998</v>
      </c>
      <c r="B128">
        <v>-27.51</v>
      </c>
      <c r="C128">
        <v>14.82</v>
      </c>
      <c r="E128">
        <f t="shared" si="2"/>
        <v>15.219358523500047</v>
      </c>
      <c r="F128">
        <f t="shared" si="3"/>
        <v>-0.40000000000000036</v>
      </c>
    </row>
    <row r="129" spans="1:6" x14ac:dyDescent="0.25">
      <c r="A129">
        <v>51.8</v>
      </c>
      <c r="B129">
        <v>-28.91</v>
      </c>
      <c r="C129">
        <v>14.87</v>
      </c>
      <c r="E129">
        <f t="shared" si="2"/>
        <v>15.383664167999999</v>
      </c>
      <c r="F129">
        <f t="shared" si="3"/>
        <v>-0.51000000000000156</v>
      </c>
    </row>
    <row r="130" spans="1:6" x14ac:dyDescent="0.25">
      <c r="A130">
        <v>52.305999999999997</v>
      </c>
      <c r="B130">
        <v>-29.27</v>
      </c>
      <c r="C130">
        <v>14.88</v>
      </c>
      <c r="E130">
        <f t="shared" si="2"/>
        <v>15.427386510531385</v>
      </c>
      <c r="F130">
        <f t="shared" si="3"/>
        <v>-0.54999999999999893</v>
      </c>
    </row>
    <row r="131" spans="1:6" x14ac:dyDescent="0.25">
      <c r="A131">
        <v>53.328000000000003</v>
      </c>
      <c r="B131">
        <v>-29.95</v>
      </c>
      <c r="C131">
        <v>14.9</v>
      </c>
      <c r="E131">
        <f t="shared" ref="E131:E194" si="4">SUMPRODUCT($H$2:$H$12*A131^$I$2:$I$12)</f>
        <v>15.514512452456446</v>
      </c>
      <c r="F131">
        <f t="shared" ref="F131:F194" si="5">C131-ROUND(E131,2)</f>
        <v>-0.60999999999999943</v>
      </c>
    </row>
    <row r="132" spans="1:6" x14ac:dyDescent="0.25">
      <c r="A132">
        <v>54.07</v>
      </c>
      <c r="B132">
        <v>-30.43</v>
      </c>
      <c r="C132">
        <v>14.9</v>
      </c>
      <c r="E132">
        <f t="shared" si="4"/>
        <v>15.576773905857001</v>
      </c>
      <c r="F132">
        <f t="shared" si="5"/>
        <v>-0.67999999999999972</v>
      </c>
    </row>
    <row r="133" spans="1:6" x14ac:dyDescent="0.25">
      <c r="A133">
        <v>54.414999999999999</v>
      </c>
      <c r="B133">
        <v>-30.64</v>
      </c>
      <c r="C133">
        <v>14.9</v>
      </c>
      <c r="E133">
        <f t="shared" si="4"/>
        <v>15.605437273076625</v>
      </c>
      <c r="F133">
        <f t="shared" si="5"/>
        <v>-0.70999999999999908</v>
      </c>
    </row>
    <row r="134" spans="1:6" x14ac:dyDescent="0.25">
      <c r="A134">
        <v>54.76</v>
      </c>
      <c r="B134">
        <v>-30.85</v>
      </c>
      <c r="C134">
        <v>14.9</v>
      </c>
      <c r="E134">
        <f t="shared" si="4"/>
        <v>15.633918949824</v>
      </c>
      <c r="F134">
        <f t="shared" si="5"/>
        <v>-0.73000000000000043</v>
      </c>
    </row>
    <row r="135" spans="1:6" x14ac:dyDescent="0.25">
      <c r="A135">
        <v>55.71</v>
      </c>
      <c r="B135">
        <v>-31.4</v>
      </c>
      <c r="C135">
        <v>14.88</v>
      </c>
      <c r="E135">
        <f t="shared" si="4"/>
        <v>15.711405755589002</v>
      </c>
      <c r="F135">
        <f t="shared" si="5"/>
        <v>-0.83000000000000007</v>
      </c>
    </row>
    <row r="136" spans="1:6" x14ac:dyDescent="0.25">
      <c r="A136">
        <v>56.116999999999997</v>
      </c>
      <c r="B136">
        <v>-31.62</v>
      </c>
      <c r="C136">
        <v>14.86</v>
      </c>
      <c r="E136">
        <f t="shared" si="4"/>
        <v>15.744179349246387</v>
      </c>
      <c r="F136">
        <f t="shared" si="5"/>
        <v>-0.88000000000000078</v>
      </c>
    </row>
    <row r="137" spans="1:6" x14ac:dyDescent="0.25">
      <c r="A137">
        <v>57.52</v>
      </c>
      <c r="B137">
        <v>-32.36</v>
      </c>
      <c r="C137">
        <v>14.73</v>
      </c>
      <c r="E137">
        <f t="shared" si="4"/>
        <v>15.855201940991998</v>
      </c>
      <c r="F137">
        <f t="shared" si="5"/>
        <v>-1.129999999999999</v>
      </c>
    </row>
    <row r="138" spans="1:6" x14ac:dyDescent="0.25">
      <c r="A138">
        <v>57.948999999999998</v>
      </c>
      <c r="B138">
        <v>-32.44</v>
      </c>
      <c r="C138">
        <v>14.67</v>
      </c>
      <c r="E138">
        <f t="shared" si="4"/>
        <v>15.888543278958648</v>
      </c>
      <c r="F138">
        <f t="shared" si="5"/>
        <v>-1.2200000000000006</v>
      </c>
    </row>
    <row r="139" spans="1:6" x14ac:dyDescent="0.25">
      <c r="A139">
        <v>58.417000000000002</v>
      </c>
      <c r="B139">
        <v>-32.61</v>
      </c>
      <c r="C139">
        <v>14.6</v>
      </c>
      <c r="E139">
        <f t="shared" si="4"/>
        <v>15.924590773402288</v>
      </c>
      <c r="F139">
        <f t="shared" si="5"/>
        <v>-1.3200000000000003</v>
      </c>
    </row>
    <row r="140" spans="1:6" x14ac:dyDescent="0.25">
      <c r="A140">
        <v>58.860999999999997</v>
      </c>
      <c r="B140">
        <v>-32.770000000000003</v>
      </c>
      <c r="C140">
        <v>14.53</v>
      </c>
      <c r="E140">
        <f t="shared" si="4"/>
        <v>15.95847576726862</v>
      </c>
      <c r="F140">
        <f t="shared" si="5"/>
        <v>-1.4300000000000015</v>
      </c>
    </row>
    <row r="141" spans="1:6" x14ac:dyDescent="0.25">
      <c r="A141">
        <v>59.44</v>
      </c>
      <c r="B141">
        <v>-32.97</v>
      </c>
      <c r="C141">
        <v>14.42</v>
      </c>
      <c r="E141">
        <f t="shared" si="4"/>
        <v>16.002203567616</v>
      </c>
      <c r="F141">
        <f t="shared" si="5"/>
        <v>-1.58</v>
      </c>
    </row>
    <row r="142" spans="1:6" x14ac:dyDescent="0.25">
      <c r="A142">
        <v>59.796999999999997</v>
      </c>
      <c r="B142">
        <v>-33.08</v>
      </c>
      <c r="C142">
        <v>14.35</v>
      </c>
      <c r="E142">
        <f t="shared" si="4"/>
        <v>16.028905265345426</v>
      </c>
      <c r="F142">
        <f t="shared" si="5"/>
        <v>-1.6800000000000015</v>
      </c>
    </row>
    <row r="143" spans="1:6" x14ac:dyDescent="0.25">
      <c r="A143">
        <v>60.698</v>
      </c>
      <c r="B143">
        <v>-33.36</v>
      </c>
      <c r="C143">
        <v>14.15</v>
      </c>
      <c r="E143">
        <f t="shared" si="4"/>
        <v>16.095411240811607</v>
      </c>
      <c r="F143">
        <f t="shared" si="5"/>
        <v>-1.9500000000000011</v>
      </c>
    </row>
    <row r="144" spans="1:6" x14ac:dyDescent="0.25">
      <c r="A144">
        <v>61.127000000000002</v>
      </c>
      <c r="B144">
        <v>-33.479999999999997</v>
      </c>
      <c r="C144">
        <v>14.05</v>
      </c>
      <c r="E144">
        <f t="shared" si="4"/>
        <v>16.126631267944617</v>
      </c>
      <c r="F144">
        <f t="shared" si="5"/>
        <v>-2.0799999999999983</v>
      </c>
    </row>
    <row r="145" spans="1:6" x14ac:dyDescent="0.25">
      <c r="A145">
        <v>61.947000000000003</v>
      </c>
      <c r="B145">
        <v>-33.71</v>
      </c>
      <c r="C145">
        <v>13.85</v>
      </c>
      <c r="E145">
        <f t="shared" si="4"/>
        <v>16.185503188274879</v>
      </c>
      <c r="F145">
        <f t="shared" si="5"/>
        <v>-2.3400000000000016</v>
      </c>
    </row>
    <row r="146" spans="1:6" x14ac:dyDescent="0.25">
      <c r="A146">
        <v>62.468000000000004</v>
      </c>
      <c r="B146">
        <v>-33.86</v>
      </c>
      <c r="C146">
        <v>13.72</v>
      </c>
      <c r="E146">
        <f t="shared" si="4"/>
        <v>16.222359568632768</v>
      </c>
      <c r="F146">
        <f t="shared" si="5"/>
        <v>-2.4999999999999982</v>
      </c>
    </row>
    <row r="147" spans="1:6" x14ac:dyDescent="0.25">
      <c r="A147">
        <v>63.088999999999999</v>
      </c>
      <c r="B147">
        <v>-34.04</v>
      </c>
      <c r="C147">
        <v>13.55</v>
      </c>
      <c r="E147">
        <f t="shared" si="4"/>
        <v>16.265731626626032</v>
      </c>
      <c r="F147">
        <f t="shared" si="5"/>
        <v>-2.7199999999999989</v>
      </c>
    </row>
    <row r="148" spans="1:6" x14ac:dyDescent="0.25">
      <c r="A148">
        <v>63.606000000000002</v>
      </c>
      <c r="B148">
        <v>-34.19</v>
      </c>
      <c r="C148">
        <v>13.41</v>
      </c>
      <c r="E148">
        <f t="shared" si="4"/>
        <v>16.301375786250986</v>
      </c>
      <c r="F148">
        <f t="shared" si="5"/>
        <v>-2.8900000000000006</v>
      </c>
    </row>
    <row r="149" spans="1:6" x14ac:dyDescent="0.25">
      <c r="A149">
        <v>64.275999999999996</v>
      </c>
      <c r="B149">
        <v>-34.39</v>
      </c>
      <c r="C149">
        <v>13.22</v>
      </c>
      <c r="E149">
        <f t="shared" si="4"/>
        <v>16.346939359583427</v>
      </c>
      <c r="F149">
        <f t="shared" si="5"/>
        <v>-3.1300000000000008</v>
      </c>
    </row>
    <row r="150" spans="1:6" x14ac:dyDescent="0.25">
      <c r="A150">
        <v>65.293000000000006</v>
      </c>
      <c r="B150">
        <v>-34.72</v>
      </c>
      <c r="C150">
        <v>12.93</v>
      </c>
      <c r="E150">
        <f t="shared" si="4"/>
        <v>16.414739949891246</v>
      </c>
      <c r="F150">
        <f t="shared" si="5"/>
        <v>-3.4800000000000004</v>
      </c>
    </row>
    <row r="151" spans="1:6" x14ac:dyDescent="0.25">
      <c r="A151">
        <v>66.921999999999997</v>
      </c>
      <c r="B151">
        <v>-35.35</v>
      </c>
      <c r="C151">
        <v>12.46</v>
      </c>
      <c r="E151">
        <f t="shared" si="4"/>
        <v>16.519907753190552</v>
      </c>
      <c r="F151">
        <f t="shared" si="5"/>
        <v>-4.0599999999999987</v>
      </c>
    </row>
    <row r="152" spans="1:6" x14ac:dyDescent="0.25">
      <c r="A152">
        <v>68.155000000000001</v>
      </c>
      <c r="B152">
        <v>-35.92</v>
      </c>
      <c r="C152">
        <v>12.12</v>
      </c>
      <c r="E152">
        <f t="shared" si="4"/>
        <v>16.596685520176127</v>
      </c>
      <c r="F152">
        <f t="shared" si="5"/>
        <v>-4.4800000000000022</v>
      </c>
    </row>
    <row r="153" spans="1:6" x14ac:dyDescent="0.25">
      <c r="A153">
        <v>69.527000000000001</v>
      </c>
      <c r="B153">
        <v>-36.69</v>
      </c>
      <c r="C153">
        <v>11.69</v>
      </c>
      <c r="E153">
        <f t="shared" si="4"/>
        <v>16.679242985333818</v>
      </c>
      <c r="F153">
        <f t="shared" si="5"/>
        <v>-4.99</v>
      </c>
    </row>
    <row r="154" spans="1:6" x14ac:dyDescent="0.25">
      <c r="A154">
        <v>70.662999999999997</v>
      </c>
      <c r="B154">
        <v>-37.46</v>
      </c>
      <c r="C154">
        <v>11.27</v>
      </c>
      <c r="E154">
        <f t="shared" si="4"/>
        <v>16.745296557675751</v>
      </c>
      <c r="F154">
        <f t="shared" si="5"/>
        <v>-5.48</v>
      </c>
    </row>
    <row r="155" spans="1:6" x14ac:dyDescent="0.25">
      <c r="A155">
        <v>71.695999999999998</v>
      </c>
      <c r="B155">
        <v>-38.21</v>
      </c>
      <c r="C155">
        <v>10.84</v>
      </c>
      <c r="E155">
        <f t="shared" si="4"/>
        <v>16.803542024638464</v>
      </c>
      <c r="F155">
        <f t="shared" si="5"/>
        <v>-5.9600000000000009</v>
      </c>
    </row>
    <row r="156" spans="1:6" x14ac:dyDescent="0.25">
      <c r="A156">
        <v>72.769000000000005</v>
      </c>
      <c r="B156">
        <v>-39.049999999999997</v>
      </c>
      <c r="C156">
        <v>10.34</v>
      </c>
      <c r="E156">
        <f t="shared" si="4"/>
        <v>16.862200906667393</v>
      </c>
      <c r="F156">
        <f t="shared" si="5"/>
        <v>-6.52</v>
      </c>
    </row>
    <row r="157" spans="1:6" x14ac:dyDescent="0.25">
      <c r="A157">
        <v>73.534999999999997</v>
      </c>
      <c r="B157">
        <v>-39.67</v>
      </c>
      <c r="C157">
        <v>9.9600000000000009</v>
      </c>
      <c r="E157">
        <f t="shared" si="4"/>
        <v>16.902924383594627</v>
      </c>
      <c r="F157">
        <f t="shared" si="5"/>
        <v>-6.9399999999999977</v>
      </c>
    </row>
    <row r="158" spans="1:6" x14ac:dyDescent="0.25">
      <c r="A158">
        <v>75.052000000000007</v>
      </c>
      <c r="B158">
        <v>-40.93</v>
      </c>
      <c r="C158">
        <v>9.14</v>
      </c>
      <c r="E158">
        <f t="shared" si="4"/>
        <v>16.980729269059392</v>
      </c>
      <c r="F158">
        <f t="shared" si="5"/>
        <v>-7.84</v>
      </c>
    </row>
    <row r="159" spans="1:6" x14ac:dyDescent="0.25">
      <c r="A159">
        <v>76.216999999999999</v>
      </c>
      <c r="B159">
        <v>-41.93</v>
      </c>
      <c r="C159">
        <v>8.4499999999999993</v>
      </c>
      <c r="E159">
        <f t="shared" si="4"/>
        <v>17.037903424089684</v>
      </c>
      <c r="F159">
        <f t="shared" si="5"/>
        <v>-8.59</v>
      </c>
    </row>
    <row r="160" spans="1:6" x14ac:dyDescent="0.25">
      <c r="A160">
        <v>77.653999999999996</v>
      </c>
      <c r="B160">
        <v>-43.16</v>
      </c>
      <c r="C160">
        <v>7.67</v>
      </c>
      <c r="E160">
        <f t="shared" si="4"/>
        <v>17.105326990277735</v>
      </c>
      <c r="F160">
        <f t="shared" si="5"/>
        <v>-9.44</v>
      </c>
    </row>
    <row r="161" spans="1:6" x14ac:dyDescent="0.25">
      <c r="A161">
        <v>79.738</v>
      </c>
      <c r="B161">
        <v>-44.9</v>
      </c>
      <c r="C161">
        <v>6.74</v>
      </c>
      <c r="E161">
        <f t="shared" si="4"/>
        <v>17.196990757024729</v>
      </c>
      <c r="F161">
        <f t="shared" si="5"/>
        <v>-10.459999999999999</v>
      </c>
    </row>
    <row r="162" spans="1:6" x14ac:dyDescent="0.25">
      <c r="A162">
        <v>80.923000000000002</v>
      </c>
      <c r="B162">
        <v>-45.84</v>
      </c>
      <c r="C162">
        <v>6.32</v>
      </c>
      <c r="E162">
        <f t="shared" si="4"/>
        <v>17.245864993309535</v>
      </c>
      <c r="F162">
        <f t="shared" si="5"/>
        <v>-10.93</v>
      </c>
    </row>
    <row r="163" spans="1:6" x14ac:dyDescent="0.25">
      <c r="A163">
        <v>81.81</v>
      </c>
      <c r="B163">
        <v>-46.5</v>
      </c>
      <c r="C163">
        <v>6.05</v>
      </c>
      <c r="E163">
        <f t="shared" si="4"/>
        <v>17.280900146258997</v>
      </c>
      <c r="F163">
        <f t="shared" si="5"/>
        <v>-11.23</v>
      </c>
    </row>
    <row r="164" spans="1:6" x14ac:dyDescent="0.25">
      <c r="A164">
        <v>82.751999999999995</v>
      </c>
      <c r="B164">
        <v>-47.16</v>
      </c>
      <c r="C164">
        <v>5.8</v>
      </c>
      <c r="E164">
        <f t="shared" si="4"/>
        <v>17.316651014356992</v>
      </c>
      <c r="F164">
        <f t="shared" si="5"/>
        <v>-11.52</v>
      </c>
    </row>
    <row r="165" spans="1:6" x14ac:dyDescent="0.25">
      <c r="A165">
        <v>83.736999999999995</v>
      </c>
      <c r="B165">
        <v>-47.8</v>
      </c>
      <c r="C165">
        <v>5.58</v>
      </c>
      <c r="E165">
        <f t="shared" si="4"/>
        <v>17.35242367020345</v>
      </c>
      <c r="F165">
        <f t="shared" si="5"/>
        <v>-11.770000000000001</v>
      </c>
    </row>
    <row r="166" spans="1:6" x14ac:dyDescent="0.25">
      <c r="A166">
        <v>84.284999999999997</v>
      </c>
      <c r="B166">
        <v>-48.13</v>
      </c>
      <c r="C166">
        <v>5.47</v>
      </c>
      <c r="E166">
        <f t="shared" si="4"/>
        <v>17.371610893150876</v>
      </c>
      <c r="F166">
        <f t="shared" si="5"/>
        <v>-11.900000000000002</v>
      </c>
    </row>
    <row r="167" spans="1:6" x14ac:dyDescent="0.25">
      <c r="A167">
        <v>85.215999999999994</v>
      </c>
      <c r="B167">
        <v>-48.64</v>
      </c>
      <c r="C167">
        <v>5.32</v>
      </c>
      <c r="E167">
        <f t="shared" si="4"/>
        <v>17.403033299042303</v>
      </c>
      <c r="F167">
        <f t="shared" si="5"/>
        <v>-12.079999999999998</v>
      </c>
    </row>
    <row r="168" spans="1:6" x14ac:dyDescent="0.25">
      <c r="A168">
        <v>85.46</v>
      </c>
      <c r="B168">
        <v>-48.76</v>
      </c>
      <c r="C168">
        <v>5.29</v>
      </c>
      <c r="E168">
        <f t="shared" si="4"/>
        <v>17.411023484664003</v>
      </c>
      <c r="F168">
        <f t="shared" si="5"/>
        <v>-12.120000000000001</v>
      </c>
    </row>
    <row r="169" spans="1:6" x14ac:dyDescent="0.25">
      <c r="A169">
        <v>85.545000000000002</v>
      </c>
      <c r="B169">
        <v>-48.8</v>
      </c>
      <c r="C169">
        <v>5.28</v>
      </c>
      <c r="E169">
        <f t="shared" si="4"/>
        <v>17.413783006746375</v>
      </c>
      <c r="F169">
        <f t="shared" si="5"/>
        <v>-12.129999999999999</v>
      </c>
    </row>
    <row r="170" spans="1:6" x14ac:dyDescent="0.25">
      <c r="A170">
        <v>86.225999999999999</v>
      </c>
      <c r="B170">
        <v>-49.11</v>
      </c>
      <c r="C170">
        <v>5.19</v>
      </c>
      <c r="E170">
        <f t="shared" si="4"/>
        <v>17.435444477248826</v>
      </c>
      <c r="F170">
        <f t="shared" si="5"/>
        <v>-12.25</v>
      </c>
    </row>
    <row r="171" spans="1:6" x14ac:dyDescent="0.25">
      <c r="A171">
        <v>87.099000000000004</v>
      </c>
      <c r="B171">
        <v>-49.45</v>
      </c>
      <c r="C171">
        <v>5.1100000000000003</v>
      </c>
      <c r="E171">
        <f t="shared" si="4"/>
        <v>17.462047967368701</v>
      </c>
      <c r="F171">
        <f t="shared" si="5"/>
        <v>-12.350000000000001</v>
      </c>
    </row>
    <row r="172" spans="1:6" x14ac:dyDescent="0.25">
      <c r="A172">
        <v>87.96</v>
      </c>
      <c r="B172">
        <v>-49.71</v>
      </c>
      <c r="C172">
        <v>5.05</v>
      </c>
      <c r="E172">
        <f t="shared" si="4"/>
        <v>17.486999897663999</v>
      </c>
      <c r="F172">
        <f t="shared" si="5"/>
        <v>-12.439999999999998</v>
      </c>
    </row>
    <row r="173" spans="1:6" x14ac:dyDescent="0.25">
      <c r="A173">
        <v>88.694000000000003</v>
      </c>
      <c r="B173">
        <v>-49.87</v>
      </c>
      <c r="C173">
        <v>5.0199999999999996</v>
      </c>
      <c r="E173">
        <f t="shared" si="4"/>
        <v>17.507260124240617</v>
      </c>
      <c r="F173">
        <f t="shared" si="5"/>
        <v>-12.490000000000002</v>
      </c>
    </row>
    <row r="174" spans="1:6" x14ac:dyDescent="0.25">
      <c r="A174">
        <v>89.061999999999998</v>
      </c>
      <c r="B174">
        <v>-49.92</v>
      </c>
      <c r="C174">
        <v>5.01</v>
      </c>
      <c r="E174">
        <f t="shared" si="4"/>
        <v>17.517066761013673</v>
      </c>
      <c r="F174">
        <f t="shared" si="5"/>
        <v>-12.51</v>
      </c>
    </row>
    <row r="175" spans="1:6" x14ac:dyDescent="0.25">
      <c r="A175">
        <v>89.087000000000003</v>
      </c>
      <c r="B175">
        <v>-49.93</v>
      </c>
      <c r="C175">
        <v>5.01</v>
      </c>
      <c r="E175">
        <f t="shared" si="4"/>
        <v>17.517724456018499</v>
      </c>
      <c r="F175">
        <f t="shared" si="5"/>
        <v>-12.51</v>
      </c>
    </row>
    <row r="176" spans="1:6" x14ac:dyDescent="0.25">
      <c r="A176">
        <v>89.183000000000007</v>
      </c>
      <c r="B176">
        <v>-49.94</v>
      </c>
      <c r="C176">
        <v>5.01</v>
      </c>
      <c r="E176">
        <f t="shared" si="4"/>
        <v>17.520239929908513</v>
      </c>
      <c r="F176">
        <f t="shared" si="5"/>
        <v>-12.51</v>
      </c>
    </row>
    <row r="177" spans="1:6" x14ac:dyDescent="0.25">
      <c r="A177">
        <v>89.239000000000004</v>
      </c>
      <c r="B177">
        <v>-49.95</v>
      </c>
      <c r="C177">
        <v>5.01</v>
      </c>
      <c r="E177">
        <f t="shared" si="4"/>
        <v>17.521699905441078</v>
      </c>
      <c r="F177">
        <f t="shared" si="5"/>
        <v>-12.51</v>
      </c>
    </row>
    <row r="178" spans="1:6" x14ac:dyDescent="0.25">
      <c r="A178">
        <v>89.262</v>
      </c>
      <c r="B178">
        <v>-49.95</v>
      </c>
      <c r="C178">
        <v>5.01</v>
      </c>
      <c r="E178">
        <f t="shared" si="4"/>
        <v>17.52229796166727</v>
      </c>
      <c r="F178">
        <f t="shared" si="5"/>
        <v>-12.51</v>
      </c>
    </row>
    <row r="179" spans="1:6" x14ac:dyDescent="0.25">
      <c r="A179">
        <v>89.274000000000001</v>
      </c>
      <c r="B179">
        <v>-49.95</v>
      </c>
      <c r="C179">
        <v>5.01</v>
      </c>
      <c r="E179">
        <f t="shared" si="4"/>
        <v>17.522609626537179</v>
      </c>
      <c r="F179">
        <f t="shared" si="5"/>
        <v>-12.51</v>
      </c>
    </row>
    <row r="180" spans="1:6" x14ac:dyDescent="0.25">
      <c r="A180">
        <v>89.344999999999999</v>
      </c>
      <c r="B180">
        <v>-49.96</v>
      </c>
      <c r="C180">
        <v>5.01</v>
      </c>
      <c r="E180">
        <f t="shared" si="4"/>
        <v>17.524448529261377</v>
      </c>
      <c r="F180">
        <f t="shared" si="5"/>
        <v>-12.51</v>
      </c>
    </row>
    <row r="181" spans="1:6" x14ac:dyDescent="0.25">
      <c r="A181">
        <v>89.364999999999995</v>
      </c>
      <c r="B181">
        <v>-49.96</v>
      </c>
      <c r="C181">
        <v>5</v>
      </c>
      <c r="E181">
        <f t="shared" si="4"/>
        <v>17.524964950297875</v>
      </c>
      <c r="F181">
        <f t="shared" si="5"/>
        <v>-12.52</v>
      </c>
    </row>
    <row r="182" spans="1:6" x14ac:dyDescent="0.25">
      <c r="A182">
        <v>89.400999999999996</v>
      </c>
      <c r="B182">
        <v>-49.96</v>
      </c>
      <c r="C182">
        <v>5</v>
      </c>
      <c r="E182">
        <f t="shared" si="4"/>
        <v>17.5258927580518</v>
      </c>
      <c r="F182">
        <f t="shared" si="5"/>
        <v>-12.530000000000001</v>
      </c>
    </row>
    <row r="183" spans="1:6" x14ac:dyDescent="0.25">
      <c r="A183">
        <v>89.421000000000006</v>
      </c>
      <c r="B183">
        <v>-49.97</v>
      </c>
      <c r="C183">
        <v>5</v>
      </c>
      <c r="E183">
        <f t="shared" si="4"/>
        <v>17.52640723443454</v>
      </c>
      <c r="F183">
        <f t="shared" si="5"/>
        <v>-12.530000000000001</v>
      </c>
    </row>
    <row r="184" spans="1:6" x14ac:dyDescent="0.25">
      <c r="A184">
        <v>89.462999999999994</v>
      </c>
      <c r="B184">
        <v>-49.97</v>
      </c>
      <c r="C184">
        <v>5</v>
      </c>
      <c r="E184">
        <f t="shared" si="4"/>
        <v>17.527485373824153</v>
      </c>
      <c r="F184">
        <f t="shared" si="5"/>
        <v>-12.530000000000001</v>
      </c>
    </row>
    <row r="185" spans="1:6" x14ac:dyDescent="0.25">
      <c r="A185">
        <v>89.503</v>
      </c>
      <c r="B185">
        <v>-49.97</v>
      </c>
      <c r="C185">
        <v>5</v>
      </c>
      <c r="E185">
        <f t="shared" si="4"/>
        <v>17.528509324933477</v>
      </c>
      <c r="F185">
        <f t="shared" si="5"/>
        <v>-12.530000000000001</v>
      </c>
    </row>
    <row r="186" spans="1:6" x14ac:dyDescent="0.25">
      <c r="A186">
        <v>89.552999999999997</v>
      </c>
      <c r="B186">
        <v>-49.98</v>
      </c>
      <c r="C186">
        <v>5</v>
      </c>
      <c r="E186">
        <f t="shared" si="4"/>
        <v>17.529785355484623</v>
      </c>
      <c r="F186">
        <f t="shared" si="5"/>
        <v>-12.530000000000001</v>
      </c>
    </row>
    <row r="187" spans="1:6" x14ac:dyDescent="0.25">
      <c r="A187">
        <v>89.558999999999997</v>
      </c>
      <c r="B187">
        <v>-49.98</v>
      </c>
      <c r="C187">
        <v>5</v>
      </c>
      <c r="E187">
        <f t="shared" si="4"/>
        <v>17.529938187296125</v>
      </c>
      <c r="F187">
        <f t="shared" si="5"/>
        <v>-12.530000000000001</v>
      </c>
    </row>
    <row r="188" spans="1:6" x14ac:dyDescent="0.25">
      <c r="A188">
        <v>89.584999999999994</v>
      </c>
      <c r="B188">
        <v>-49.98</v>
      </c>
      <c r="C188">
        <v>5</v>
      </c>
      <c r="E188">
        <f t="shared" si="4"/>
        <v>17.530599735723378</v>
      </c>
      <c r="F188">
        <f t="shared" si="5"/>
        <v>-12.530000000000001</v>
      </c>
    </row>
    <row r="189" spans="1:6" x14ac:dyDescent="0.25">
      <c r="A189">
        <v>89.634</v>
      </c>
      <c r="B189">
        <v>-49.98</v>
      </c>
      <c r="C189">
        <v>5</v>
      </c>
      <c r="E189">
        <f t="shared" si="4"/>
        <v>17.531843307307895</v>
      </c>
      <c r="F189">
        <f t="shared" si="5"/>
        <v>-12.530000000000001</v>
      </c>
    </row>
    <row r="190" spans="1:6" x14ac:dyDescent="0.25">
      <c r="A190">
        <v>89.659000000000006</v>
      </c>
      <c r="B190">
        <v>-49.98</v>
      </c>
      <c r="C190">
        <v>5</v>
      </c>
      <c r="E190">
        <f t="shared" si="4"/>
        <v>17.532476175181824</v>
      </c>
      <c r="F190">
        <f t="shared" si="5"/>
        <v>-12.530000000000001</v>
      </c>
    </row>
    <row r="191" spans="1:6" x14ac:dyDescent="0.25">
      <c r="A191">
        <v>89.721000000000004</v>
      </c>
      <c r="B191">
        <v>-49.99</v>
      </c>
      <c r="C191">
        <v>5</v>
      </c>
      <c r="E191">
        <f t="shared" si="4"/>
        <v>17.534041000047637</v>
      </c>
      <c r="F191">
        <f t="shared" si="5"/>
        <v>-12.530000000000001</v>
      </c>
    </row>
    <row r="192" spans="1:6" x14ac:dyDescent="0.25">
      <c r="A192">
        <v>89.727000000000004</v>
      </c>
      <c r="B192">
        <v>-49.99</v>
      </c>
      <c r="C192">
        <v>5</v>
      </c>
      <c r="E192">
        <f t="shared" si="4"/>
        <v>17.534192080116416</v>
      </c>
      <c r="F192">
        <f t="shared" si="5"/>
        <v>-12.530000000000001</v>
      </c>
    </row>
    <row r="193" spans="1:6" x14ac:dyDescent="0.25">
      <c r="A193">
        <v>89.731999999999999</v>
      </c>
      <c r="B193">
        <v>-49.99</v>
      </c>
      <c r="C193">
        <v>5</v>
      </c>
      <c r="E193">
        <f t="shared" si="4"/>
        <v>17.534317932368833</v>
      </c>
      <c r="F193">
        <f t="shared" si="5"/>
        <v>-12.530000000000001</v>
      </c>
    </row>
    <row r="194" spans="1:6" x14ac:dyDescent="0.25">
      <c r="A194">
        <v>89.738</v>
      </c>
      <c r="B194">
        <v>-49.99</v>
      </c>
      <c r="C194">
        <v>5</v>
      </c>
      <c r="E194">
        <f t="shared" si="4"/>
        <v>17.534468897704727</v>
      </c>
      <c r="F194">
        <f t="shared" si="5"/>
        <v>-12.530000000000001</v>
      </c>
    </row>
    <row r="195" spans="1:6" x14ac:dyDescent="0.25">
      <c r="A195">
        <v>89.802000000000007</v>
      </c>
      <c r="B195">
        <v>-49.99</v>
      </c>
      <c r="C195">
        <v>5</v>
      </c>
      <c r="E195">
        <f t="shared" ref="E195:E201" si="6">SUMPRODUCT($H$2:$H$12*A195^$I$2:$I$12)</f>
        <v>17.536075300282391</v>
      </c>
      <c r="F195">
        <f t="shared" ref="F195:F201" si="7">C195-ROUND(E195,2)</f>
        <v>-12.54</v>
      </c>
    </row>
    <row r="196" spans="1:6" x14ac:dyDescent="0.25">
      <c r="A196">
        <v>89.823999999999998</v>
      </c>
      <c r="B196">
        <v>-49.99</v>
      </c>
      <c r="C196">
        <v>5</v>
      </c>
      <c r="E196">
        <f t="shared" si="6"/>
        <v>17.536625856331774</v>
      </c>
      <c r="F196">
        <f t="shared" si="7"/>
        <v>-12.54</v>
      </c>
    </row>
    <row r="197" spans="1:6" x14ac:dyDescent="0.25">
      <c r="A197">
        <v>89.831999999999994</v>
      </c>
      <c r="B197">
        <v>-49.99</v>
      </c>
      <c r="C197">
        <v>5</v>
      </c>
      <c r="E197">
        <f t="shared" si="6"/>
        <v>17.536825849861636</v>
      </c>
      <c r="F197">
        <f t="shared" si="7"/>
        <v>-12.54</v>
      </c>
    </row>
    <row r="198" spans="1:6" x14ac:dyDescent="0.25">
      <c r="A198">
        <v>89.837000000000003</v>
      </c>
      <c r="B198">
        <v>-49.99</v>
      </c>
      <c r="C198">
        <v>5</v>
      </c>
      <c r="E198">
        <f t="shared" si="6"/>
        <v>17.53695078930075</v>
      </c>
      <c r="F198">
        <f t="shared" si="7"/>
        <v>-12.54</v>
      </c>
    </row>
    <row r="199" spans="1:6" x14ac:dyDescent="0.25">
      <c r="A199">
        <v>89.875</v>
      </c>
      <c r="B199">
        <v>-50</v>
      </c>
      <c r="C199">
        <v>5</v>
      </c>
      <c r="E199">
        <f t="shared" si="6"/>
        <v>17.537898908203122</v>
      </c>
      <c r="F199">
        <f t="shared" si="7"/>
        <v>-12.54</v>
      </c>
    </row>
    <row r="200" spans="1:6" x14ac:dyDescent="0.25">
      <c r="A200">
        <v>89.885999999999996</v>
      </c>
      <c r="B200">
        <v>-50</v>
      </c>
      <c r="C200">
        <v>5</v>
      </c>
      <c r="E200">
        <f t="shared" si="6"/>
        <v>17.538172894961544</v>
      </c>
      <c r="F200">
        <f t="shared" si="7"/>
        <v>-12.54</v>
      </c>
    </row>
    <row r="201" spans="1:6" x14ac:dyDescent="0.25">
      <c r="A201">
        <v>89.893000000000001</v>
      </c>
      <c r="B201">
        <v>-50</v>
      </c>
      <c r="C201">
        <v>5</v>
      </c>
      <c r="E201">
        <f t="shared" si="6"/>
        <v>17.538347140595043</v>
      </c>
      <c r="F201">
        <f t="shared" si="7"/>
        <v>-12.54</v>
      </c>
    </row>
  </sheetData>
  <sortState ref="A2:C201">
    <sortCondition ref="A2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too fast so messy</vt:lpstr>
      <vt:lpstr>proper</vt:lpstr>
      <vt:lpstr>alt</vt:lpstr>
      <vt:lpstr>alt2</vt:lpstr>
      <vt:lpstr>lat</vt:lpstr>
      <vt:lpstr>lattotal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2016-09-04T06:15:32Z</dcterms:modified>
</cp:coreProperties>
</file>