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10" yWindow="-110" windowWidth="19420" windowHeight="10560" tabRatio="600" firstSheet="0" activeTab="0" autoFilterDateGrouping="1"/>
  </bookViews>
  <sheets>
    <sheet name="dados" sheetId="1" state="visible" r:id="rId1"/>
    <sheet name="despacho" sheetId="2" state="hidden" r:id="rId2"/>
    <sheet name="desp. comp.-ger." sheetId="3" state="visible" r:id="rId3"/>
    <sheet name="desp. ger.-dir." sheetId="4" state="hidden" r:id="rId4"/>
    <sheet name="quadro" sheetId="5" state="visible" r:id="rId5"/>
    <sheet name="quadro 2 ou mais folhas" sheetId="6" state="visible" r:id="rId6"/>
    <sheet name="desp. comp.-coord." sheetId="7" state="hidden" r:id="rId7"/>
    <sheet name="desp. coord.-ger." sheetId="8" state="hidden" r:id="rId8"/>
    <sheet name="CNS_PrintAS" sheetId="9" state="visible" r:id="rId9"/>
    <sheet name="CNS_PrintASEXCEL" sheetId="10" state="hidden" r:id="rId10"/>
  </sheets>
  <definedNames>
    <definedName name="CNS_PrintAS" localSheetId="5">#REF!</definedName>
    <definedName name="CNS_PrintAS">CNS_PrintAS!$A$1:$U$2</definedName>
    <definedName name="CNS_PrintASEXCEL">CNS_PrintASEXCEL!$A$1:$T$1</definedName>
    <definedName name="CNS_PrintASOC">#REF!</definedName>
    <definedName name="_xlnm.Print_Area" localSheetId="0">'dados'!$A$1:$B$43</definedName>
    <definedName name="_xlnm.Print_Area" localSheetId="1">'despacho'!$A$1:$K$63</definedName>
    <definedName name="_xlnm.Print_Area" localSheetId="2">'desp. comp.-ger.'!$A$1:$K$55</definedName>
    <definedName name="_xlnm.Print_Area" localSheetId="4">'quadro'!$A$1:$I$60</definedName>
    <definedName name="_xlnm.Print_Titles" localSheetId="5">'quadro 2 ou mais folhas'!$1:$19</definedName>
    <definedName name="_xlnm.Print_Area" localSheetId="5">'quadro 2 ou mais folhas'!$A$1:$I$243</definedName>
    <definedName name="_xlnm.Print_Area" localSheetId="7">'desp. coord.-ger.'!$A$1:$K$54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00000\-000"/>
    <numFmt numFmtId="165" formatCode="00&quot;.&quot;000&quot;.&quot;000&quot;/&quot;0000&quot;-&quot;00"/>
    <numFmt numFmtId="166" formatCode="##&quot;.&quot;###&quot;.&quot;###&quot;/&quot;####&quot;-&quot;##"/>
    <numFmt numFmtId="167" formatCode="_-* #,##0.00_-;\-* #,##0.00_-;_-* &quot;-&quot;??_-;_-@_-"/>
    <numFmt numFmtId="168" formatCode="_(&quot;R$ &quot;* #,##0.00_);_(&quot;R$ &quot;* \(#,##0.00\);_(&quot;R$ &quot;* &quot;-&quot;??_);_(@_)"/>
    <numFmt numFmtId="169" formatCode="&quot;R$ &quot;#,##0.00_);\(&quot;R$ &quot;#,##0.00\)"/>
    <numFmt numFmtId="170" formatCode="&quot;R$&quot;\ #,##0.00;\-&quot;R$&quot;\ #,##0.00"/>
    <numFmt numFmtId="171" formatCode="_-* #,##0_-;\-* #,##0_-;_-* &quot;-&quot;_-;_-@_-"/>
    <numFmt numFmtId="172" formatCode="000,000,000,000"/>
  </numFmts>
  <fonts count="28">
    <font>
      <name val="Arial"/>
      <sz val="10"/>
    </font>
    <font>
      <name val="Arial"/>
      <sz val="10"/>
    </font>
    <font>
      <name val="Arial"/>
      <family val="2"/>
      <color indexed="12"/>
      <sz val="10"/>
      <u val="single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b val="1"/>
      <color indexed="9"/>
      <sz val="8"/>
    </font>
    <font>
      <name val="Arial"/>
      <family val="2"/>
      <b val="1"/>
      <color indexed="10"/>
      <sz val="12"/>
    </font>
    <font>
      <name val="Small Fonts"/>
      <family val="2"/>
      <sz val="7"/>
    </font>
    <font>
      <name val="Small Fonts"/>
      <family val="2"/>
      <b val="1"/>
      <sz val="7"/>
    </font>
    <font>
      <name val="Arial"/>
      <family val="2"/>
      <sz val="14"/>
    </font>
    <font>
      <name val="Small Fonts"/>
      <family val="2"/>
      <sz val="6"/>
    </font>
    <font>
      <name val="Arial"/>
      <family val="2"/>
      <sz val="8"/>
    </font>
    <font>
      <name val="Arial"/>
      <family val="2"/>
      <sz val="12"/>
    </font>
    <font>
      <name val="Arial"/>
      <family val="2"/>
      <b val="1"/>
      <color indexed="12"/>
      <sz val="12"/>
    </font>
    <font>
      <name val="Arial"/>
      <family val="2"/>
      <sz val="12"/>
    </font>
    <font>
      <name val="Arial"/>
      <family val="2"/>
      <b val="1"/>
      <i val="1"/>
      <sz val="12"/>
    </font>
    <font>
      <name val="Arial"/>
      <family val="2"/>
      <i val="1"/>
      <sz val="9"/>
    </font>
    <font>
      <name val="Arial"/>
      <family val="2"/>
      <sz val="9"/>
    </font>
    <font>
      <name val="Arial"/>
      <family val="2"/>
      <b val="1"/>
      <i val="1"/>
      <sz val="11"/>
    </font>
    <font>
      <name val="Arial"/>
      <family val="2"/>
      <b val="1"/>
      <sz val="8"/>
      <u val="single"/>
    </font>
    <font>
      <name val="Arial"/>
      <family val="2"/>
      <b val="1"/>
      <i val="1"/>
      <sz val="11.5"/>
    </font>
    <font>
      <name val="Arial"/>
      <family val="2"/>
      <i val="1"/>
      <sz val="10"/>
    </font>
    <font>
      <name val="Arial"/>
      <family val="2"/>
      <b val="1"/>
      <sz val="7"/>
    </font>
    <font>
      <name val="Arial"/>
      <family val="2"/>
      <color indexed="55"/>
      <sz val="10"/>
    </font>
    <font>
      <name val="Arial"/>
      <family val="2"/>
      <b val="1"/>
      <sz val="11"/>
    </font>
  </fonts>
  <fills count="4">
    <fill>
      <patternFill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</borders>
  <cellStyleXfs count="4">
    <xf numFmtId="0" fontId="1" fillId="0" borderId="0"/>
    <xf numFmtId="0" fontId="2" fillId="0" borderId="0" applyAlignment="1" applyProtection="1">
      <alignment vertical="top"/>
      <protection locked="0" hidden="0"/>
    </xf>
    <xf numFmtId="168" fontId="1" fillId="0" borderId="0"/>
    <xf numFmtId="43" fontId="1" fillId="0" borderId="0"/>
  </cellStyleXfs>
  <cellXfs count="339">
    <xf numFmtId="0" fontId="0" fillId="0" borderId="0" pivotButton="0" quotePrefix="0" xfId="0"/>
    <xf numFmtId="0" fontId="5" fillId="0" borderId="0" pivotButton="0" quotePrefix="0" xfId="0"/>
    <xf numFmtId="0" fontId="0" fillId="0" borderId="0" pivotButton="0" quotePrefix="0" xfId="0"/>
    <xf numFmtId="14" fontId="0" fillId="0" borderId="0" applyAlignment="1" pivotButton="0" quotePrefix="0" xfId="0">
      <alignment horizontal="left"/>
    </xf>
    <xf numFmtId="0" fontId="10" fillId="0" borderId="1" applyAlignment="1" pivotButton="0" quotePrefix="0" xfId="0">
      <alignment horizontal="center"/>
    </xf>
    <xf numFmtId="0" fontId="10" fillId="0" borderId="2" applyAlignment="1" pivotButton="0" quotePrefix="0" xfId="0">
      <alignment horizontal="center" vertical="top"/>
    </xf>
    <xf numFmtId="0" fontId="3" fillId="0" borderId="0" applyAlignment="1" pivotButton="0" quotePrefix="0" xfId="0">
      <alignment horizontal="right" vertical="top"/>
    </xf>
    <xf numFmtId="0" fontId="12" fillId="0" borderId="0" applyAlignment="1" pivotButton="0" quotePrefix="0" xfId="0">
      <alignment horizontal="right" vertical="top"/>
    </xf>
    <xf numFmtId="14" fontId="7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3" fillId="0" borderId="1" applyAlignment="1" pivotButton="0" quotePrefix="0" xfId="0">
      <alignment horizontal="left" vertical="top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4" fillId="0" borderId="7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/>
    </xf>
    <xf numFmtId="0" fontId="14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18" fillId="0" borderId="0" applyAlignment="1" pivotButton="0" quotePrefix="0" xfId="0">
      <alignment vertical="center" wrapText="1"/>
    </xf>
    <xf numFmtId="0" fontId="13" fillId="0" borderId="9" applyAlignment="1" pivotButton="0" quotePrefix="0" xfId="0">
      <alignment horizontal="left" vertical="top"/>
    </xf>
    <xf numFmtId="0" fontId="13" fillId="0" borderId="10" applyAlignment="1" pivotButton="0" quotePrefix="0" xfId="0">
      <alignment horizontal="left" vertical="top"/>
    </xf>
    <xf numFmtId="0" fontId="10" fillId="0" borderId="11" applyAlignment="1" pivotButton="0" quotePrefix="0" xfId="0">
      <alignment horizontal="center"/>
    </xf>
    <xf numFmtId="0" fontId="10" fillId="0" borderId="12" applyAlignment="1" pivotButton="0" quotePrefix="0" xfId="0">
      <alignment horizontal="center" vertical="top"/>
    </xf>
    <xf numFmtId="0" fontId="4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3" fillId="0" borderId="13" applyAlignment="1" pivotButton="0" quotePrefix="0" xfId="0">
      <alignment horizontal="left" vertical="top"/>
    </xf>
    <xf numFmtId="0" fontId="13" fillId="0" borderId="15" applyAlignment="1" pivotButton="0" quotePrefix="0" xfId="0">
      <alignment vertical="top"/>
    </xf>
    <xf numFmtId="0" fontId="13" fillId="0" borderId="14" applyAlignment="1" pivotButton="0" quotePrefix="0" xfId="0">
      <alignment vertical="top"/>
    </xf>
    <xf numFmtId="0" fontId="13" fillId="0" borderId="16" applyAlignment="1" pivotButton="0" quotePrefix="0" xfId="0">
      <alignment vertical="top"/>
    </xf>
    <xf numFmtId="0" fontId="13" fillId="0" borderId="17" applyAlignment="1" pivotButton="0" quotePrefix="0" xfId="0">
      <alignment vertical="top"/>
    </xf>
    <xf numFmtId="0" fontId="13" fillId="0" borderId="8" applyAlignment="1" pivotButton="0" quotePrefix="0" xfId="0">
      <alignment vertical="top"/>
    </xf>
    <xf numFmtId="14" fontId="13" fillId="0" borderId="15" applyAlignment="1" pivotButton="0" quotePrefix="0" xfId="0">
      <alignment vertical="top"/>
    </xf>
    <xf numFmtId="14" fontId="13" fillId="0" borderId="14" applyAlignment="1" pivotButton="0" quotePrefix="0" xfId="0">
      <alignment vertical="top"/>
    </xf>
    <xf numFmtId="14" fontId="13" fillId="0" borderId="16" applyAlignment="1" pivotButton="0" quotePrefix="0" xfId="0">
      <alignment vertical="top"/>
    </xf>
    <xf numFmtId="0" fontId="5" fillId="0" borderId="18" applyAlignment="1" pivotButton="0" quotePrefix="0" xfId="0">
      <alignment horizontal="right" vertical="center"/>
    </xf>
    <xf numFmtId="0" fontId="5" fillId="0" borderId="19" applyAlignment="1" pivotButton="0" quotePrefix="0" xfId="0">
      <alignment horizontal="left" vertical="center"/>
    </xf>
    <xf numFmtId="0" fontId="1" fillId="0" borderId="20" pivotButton="0" quotePrefix="0" xfId="0"/>
    <xf numFmtId="0" fontId="11" fillId="0" borderId="21" applyAlignment="1" pivotButton="0" quotePrefix="0" xfId="0">
      <alignment horizontal="right"/>
    </xf>
    <xf numFmtId="0" fontId="1" fillId="0" borderId="22" pivotButton="0" quotePrefix="0" xfId="0"/>
    <xf numFmtId="0" fontId="1" fillId="0" borderId="22" applyAlignment="1" pivotButton="0" quotePrefix="0" xfId="0">
      <alignment horizontal="left"/>
    </xf>
    <xf numFmtId="0" fontId="1" fillId="0" borderId="23" applyAlignment="1" pivotButton="0" quotePrefix="0" xfId="0">
      <alignment horizontal="left"/>
    </xf>
    <xf numFmtId="0" fontId="5" fillId="2" borderId="24" applyAlignment="1" pivotButton="0" quotePrefix="0" xfId="0">
      <alignment horizontal="right"/>
    </xf>
    <xf numFmtId="39" fontId="4" fillId="3" borderId="25" pivotButton="0" quotePrefix="0" xfId="0"/>
    <xf numFmtId="0" fontId="13" fillId="0" borderId="23" applyAlignment="1" pivotButton="0" quotePrefix="0" xfId="0">
      <alignment horizontal="left" vertical="top"/>
    </xf>
    <xf numFmtId="0" fontId="7" fillId="0" borderId="2" applyAlignment="1" pivotButton="0" quotePrefix="0" xfId="0">
      <alignment horizontal="center" vertical="center"/>
    </xf>
    <xf numFmtId="0" fontId="17" fillId="0" borderId="22" applyAlignment="1" pivotButton="0" quotePrefix="0" xfId="0">
      <alignment horizontal="justify" vertical="center"/>
    </xf>
    <xf numFmtId="0" fontId="17" fillId="0" borderId="0" applyAlignment="1" pivotButton="0" quotePrefix="0" xfId="0">
      <alignment horizontal="justify" vertical="center"/>
    </xf>
    <xf numFmtId="0" fontId="17" fillId="0" borderId="27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 wrapText="1"/>
    </xf>
    <xf numFmtId="0" fontId="7" fillId="0" borderId="21" applyAlignment="1" pivotButton="0" quotePrefix="0" xfId="0">
      <alignment vertical="center"/>
    </xf>
    <xf numFmtId="0" fontId="4" fillId="0" borderId="22" applyAlignment="1" pivotButton="0" quotePrefix="0" xfId="0">
      <alignment vertical="center"/>
    </xf>
    <xf numFmtId="0" fontId="0" fillId="0" borderId="13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17" fillId="0" borderId="13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0" fontId="7" fillId="0" borderId="27" applyAlignment="1" pivotButton="0" quotePrefix="0" xfId="0">
      <alignment vertical="center"/>
    </xf>
    <xf numFmtId="0" fontId="17" fillId="0" borderId="22" applyAlignment="1" pivotButton="0" quotePrefix="0" xfId="0">
      <alignment vertical="center"/>
    </xf>
    <xf numFmtId="0" fontId="4" fillId="0" borderId="3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25" fillId="0" borderId="0" applyAlignment="1" pivotButton="0" quotePrefix="0" xfId="0">
      <alignment horizontal="right"/>
    </xf>
    <xf numFmtId="0" fontId="17" fillId="0" borderId="7" applyAlignment="1" pivotButton="0" quotePrefix="0" xfId="0">
      <alignment horizontal="justify" vertical="center" wrapText="1"/>
    </xf>
    <xf numFmtId="0" fontId="7" fillId="0" borderId="4" pivotButton="0" quotePrefix="0" xfId="0"/>
    <xf numFmtId="0" fontId="17" fillId="0" borderId="13" applyAlignment="1" pivotButton="0" quotePrefix="0" xfId="0">
      <alignment horizontal="justify" vertical="center"/>
    </xf>
    <xf numFmtId="0" fontId="17" fillId="0" borderId="4" applyAlignment="1" pivotButton="0" quotePrefix="0" xfId="0">
      <alignment horizontal="justify" vertical="center"/>
    </xf>
    <xf numFmtId="0" fontId="7" fillId="0" borderId="22" pivotButton="0" quotePrefix="0" xfId="0"/>
    <xf numFmtId="0" fontId="17" fillId="0" borderId="7" applyAlignment="1" pivotButton="0" quotePrefix="0" xfId="0">
      <alignment horizontal="justify" vertical="center"/>
    </xf>
    <xf numFmtId="0" fontId="5" fillId="0" borderId="31" pivotButton="0" quotePrefix="0" xfId="0"/>
    <xf numFmtId="0" fontId="0" fillId="0" borderId="31" applyAlignment="1" pivotButton="0" quotePrefix="0" xfId="0">
      <alignment horizontal="left"/>
    </xf>
    <xf numFmtId="0" fontId="5" fillId="0" borderId="32" pivotButton="0" quotePrefix="0" xfId="0"/>
    <xf numFmtId="14" fontId="0" fillId="0" borderId="32" applyAlignment="1" pivotButton="0" quotePrefix="0" xfId="0">
      <alignment horizontal="left"/>
    </xf>
    <xf numFmtId="14" fontId="0" fillId="0" borderId="31" applyAlignment="1" pivotButton="0" quotePrefix="0" xfId="0">
      <alignment horizontal="left"/>
    </xf>
    <xf numFmtId="14" fontId="0" fillId="0" borderId="33" applyAlignment="1" pivotButton="0" quotePrefix="0" xfId="0">
      <alignment horizontal="left"/>
    </xf>
    <xf numFmtId="3" fontId="0" fillId="0" borderId="32" applyAlignment="1" pivotButton="0" quotePrefix="0" xfId="0">
      <alignment horizontal="left"/>
    </xf>
    <xf numFmtId="0" fontId="5" fillId="3" borderId="33" pivotButton="0" quotePrefix="0" xfId="0"/>
    <xf numFmtId="14" fontId="0" fillId="3" borderId="33" applyAlignment="1" pivotButton="0" quotePrefix="0" xfId="0">
      <alignment horizontal="left"/>
    </xf>
    <xf numFmtId="0" fontId="5" fillId="3" borderId="32" pivotButton="0" quotePrefix="0" xfId="0"/>
    <xf numFmtId="14" fontId="0" fillId="3" borderId="32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5" fillId="0" borderId="33" pivotButton="0" quotePrefix="0" xfId="0"/>
    <xf numFmtId="3" fontId="0" fillId="0" borderId="33" applyAlignment="1" pivotButton="0" quotePrefix="0" xfId="0">
      <alignment horizontal="left"/>
    </xf>
    <xf numFmtId="4" fontId="0" fillId="0" borderId="33" applyAlignment="1" pivotButton="0" quotePrefix="0" xfId="0">
      <alignment horizontal="left"/>
    </xf>
    <xf numFmtId="2" fontId="0" fillId="0" borderId="33" applyAlignment="1" pivotButton="0" quotePrefix="0" xfId="0">
      <alignment horizontal="left"/>
    </xf>
    <xf numFmtId="0" fontId="7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4" fillId="0" borderId="20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7" fillId="0" borderId="34" applyAlignment="1" pivotButton="0" quotePrefix="0" xfId="0">
      <alignment vertical="center"/>
    </xf>
    <xf numFmtId="0" fontId="7" fillId="0" borderId="7" applyAlignment="1" pivotButton="0" quotePrefix="0" xfId="0">
      <alignment vertical="center"/>
    </xf>
    <xf numFmtId="0" fontId="17" fillId="0" borderId="7" applyAlignment="1" pivotButton="0" quotePrefix="0" xfId="0">
      <alignment horizontal="center" vertical="center"/>
    </xf>
    <xf numFmtId="0" fontId="7" fillId="0" borderId="13" applyAlignment="1" pivotButton="0" quotePrefix="0" xfId="0">
      <alignment vertical="center"/>
    </xf>
    <xf numFmtId="0" fontId="7" fillId="0" borderId="4" applyAlignment="1" pivotButton="0" quotePrefix="0" xfId="0">
      <alignment vertical="center"/>
    </xf>
    <xf numFmtId="0" fontId="4" fillId="0" borderId="13" applyAlignment="1" pivotButton="0" quotePrefix="0" xfId="0">
      <alignment vertical="center"/>
    </xf>
    <xf numFmtId="0" fontId="19" fillId="0" borderId="7" applyAlignment="1" pivotButton="0" quotePrefix="0" xfId="0">
      <alignment horizontal="center" vertical="center"/>
    </xf>
    <xf numFmtId="14" fontId="19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center"/>
    </xf>
    <xf numFmtId="0" fontId="19" fillId="0" borderId="35" applyAlignment="1" pivotButton="0" quotePrefix="0" xfId="0">
      <alignment horizontal="center" vertical="center"/>
    </xf>
    <xf numFmtId="0" fontId="7" fillId="0" borderId="30" applyAlignment="1" pivotButton="0" quotePrefix="0" xfId="0">
      <alignment vertical="center"/>
    </xf>
    <xf numFmtId="0" fontId="7" fillId="0" borderId="5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7" fillId="0" borderId="28" applyAlignment="1" pivotButton="0" quotePrefix="0" xfId="0">
      <alignment vertical="center"/>
    </xf>
    <xf numFmtId="0" fontId="23" fillId="0" borderId="27" applyAlignment="1" pivotButton="0" quotePrefix="0" xfId="0">
      <alignment horizontal="center" vertical="center"/>
    </xf>
    <xf numFmtId="0" fontId="7" fillId="0" borderId="22" applyAlignment="1" pivotButton="0" quotePrefix="0" xfId="0">
      <alignment vertical="center"/>
    </xf>
    <xf numFmtId="0" fontId="7" fillId="0" borderId="29" applyAlignment="1" pivotButton="0" quotePrefix="0" xfId="0">
      <alignment vertical="center"/>
    </xf>
    <xf numFmtId="0" fontId="17" fillId="0" borderId="13" applyAlignment="1" pivotButton="0" quotePrefix="0" xfId="0">
      <alignment horizontal="center" vertical="center"/>
    </xf>
    <xf numFmtId="0" fontId="19" fillId="0" borderId="13" applyAlignment="1" pivotButton="0" quotePrefix="0" xfId="0">
      <alignment horizontal="center" vertical="center"/>
    </xf>
    <xf numFmtId="0" fontId="19" fillId="0" borderId="30" applyAlignment="1" pivotButton="0" quotePrefix="0" xfId="0">
      <alignment horizontal="center" vertical="center"/>
    </xf>
    <xf numFmtId="0" fontId="4" fillId="0" borderId="29" applyAlignment="1" pivotButton="0" quotePrefix="0" xfId="0">
      <alignment vertical="center"/>
    </xf>
    <xf numFmtId="0" fontId="2" fillId="0" borderId="33" applyAlignment="1" pivotButton="0" quotePrefix="0" xfId="1">
      <alignment horizontal="left"/>
    </xf>
    <xf numFmtId="0" fontId="4" fillId="0" borderId="22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4" fillId="0" borderId="27" applyAlignment="1" pivotButton="0" quotePrefix="0" xfId="0">
      <alignment vertical="center" wrapText="1"/>
    </xf>
    <xf numFmtId="0" fontId="1" fillId="0" borderId="32" pivotButton="0" quotePrefix="0" xfId="1"/>
    <xf numFmtId="0" fontId="26" fillId="0" borderId="0" pivotButton="0" quotePrefix="0" xfId="0"/>
    <xf numFmtId="0" fontId="21" fillId="0" borderId="13" applyAlignment="1" pivotButton="0" quotePrefix="0" xfId="0">
      <alignment vertical="center" wrapText="1"/>
    </xf>
    <xf numFmtId="0" fontId="21" fillId="0" borderId="0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4" fontId="0" fillId="0" borderId="0" pivotButton="0" quotePrefix="0" xfId="0"/>
    <xf numFmtId="0" fontId="0" fillId="0" borderId="0" pivotButton="0" quotePrefix="1" xfId="0"/>
    <xf numFmtId="0" fontId="17" fillId="0" borderId="13" applyAlignment="1" pivotButton="0" quotePrefix="0" xfId="0">
      <alignment vertical="center"/>
    </xf>
    <xf numFmtId="0" fontId="15" fillId="0" borderId="22" applyAlignment="1" pivotButton="0" quotePrefix="0" xfId="0">
      <alignment vertical="center"/>
    </xf>
    <xf numFmtId="49" fontId="7" fillId="0" borderId="32" applyAlignment="1" pivotButton="0" quotePrefix="0" xfId="0">
      <alignment horizontal="left"/>
    </xf>
    <xf numFmtId="0" fontId="7" fillId="0" borderId="0" pivotButton="0" quotePrefix="0" xfId="0"/>
    <xf numFmtId="0" fontId="25" fillId="0" borderId="0" pivotButton="0" quotePrefix="0" xfId="0"/>
    <xf numFmtId="0" fontId="5" fillId="0" borderId="36" pivotButton="0" quotePrefix="0" xfId="0"/>
    <xf numFmtId="14" fontId="0" fillId="0" borderId="36" applyAlignment="1" pivotButton="0" quotePrefix="0" xfId="0">
      <alignment horizontal="left"/>
    </xf>
    <xf numFmtId="0" fontId="7" fillId="0" borderId="37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top"/>
    </xf>
    <xf numFmtId="0" fontId="7" fillId="0" borderId="38" applyAlignment="1" pivotButton="0" quotePrefix="0" xfId="0">
      <alignment horizontal="center" vertical="top"/>
    </xf>
    <xf numFmtId="0" fontId="7" fillId="0" borderId="7" applyAlignment="1" pivotButton="0" quotePrefix="0" xfId="0">
      <alignment horizontal="center" vertical="top"/>
    </xf>
    <xf numFmtId="0" fontId="7" fillId="0" borderId="0" applyAlignment="1" pivotButton="0" quotePrefix="0" xfId="0">
      <alignment vertical="top"/>
    </xf>
    <xf numFmtId="0" fontId="7" fillId="0" borderId="40" applyAlignment="1" pivotButton="0" quotePrefix="0" xfId="0">
      <alignment horizontal="center" vertical="top"/>
    </xf>
    <xf numFmtId="0" fontId="7" fillId="0" borderId="2" applyAlignment="1" pivotButton="0" quotePrefix="0" xfId="0">
      <alignment horizontal="center" vertical="top"/>
    </xf>
    <xf numFmtId="0" fontId="20" fillId="0" borderId="38" applyAlignment="1" pivotButton="0" quotePrefix="0" xfId="0">
      <alignment horizontal="center" vertical="top"/>
    </xf>
    <xf numFmtId="0" fontId="20" fillId="0" borderId="7" applyAlignment="1" pivotButton="0" quotePrefix="0" xfId="0">
      <alignment horizontal="center" vertical="top"/>
    </xf>
    <xf numFmtId="0" fontId="0" fillId="0" borderId="0" applyAlignment="1" pivotButton="0" quotePrefix="0" xfId="0">
      <alignment vertical="top"/>
    </xf>
    <xf numFmtId="0" fontId="20" fillId="0" borderId="38" applyAlignment="1" pivotButton="0" quotePrefix="0" xfId="0">
      <alignment horizontal="left" vertical="top" wrapText="1"/>
    </xf>
    <xf numFmtId="0" fontId="20" fillId="0" borderId="41" applyAlignment="1" pivotButton="0" quotePrefix="0" xfId="0">
      <alignment horizontal="center" vertical="top"/>
    </xf>
    <xf numFmtId="0" fontId="20" fillId="0" borderId="35" applyAlignment="1" pivotButton="0" quotePrefix="0" xfId="0">
      <alignment horizontal="center" vertical="top"/>
    </xf>
    <xf numFmtId="14" fontId="7" fillId="0" borderId="31" applyAlignment="1" pivotButton="0" quotePrefix="0" xfId="0">
      <alignment horizontal="left"/>
    </xf>
    <xf numFmtId="0" fontId="15" fillId="0" borderId="0" applyAlignment="1" pivotButton="0" quotePrefix="0" xfId="0">
      <alignment horizontal="justify" vertical="center" wrapText="1"/>
    </xf>
    <xf numFmtId="0" fontId="21" fillId="0" borderId="0" applyAlignment="1" pivotButton="0" quotePrefix="0" xfId="0">
      <alignment horizontal="center" vertical="center" wrapText="1"/>
    </xf>
    <xf numFmtId="0" fontId="21" fillId="0" borderId="13" applyAlignment="1" pivotButton="0" quotePrefix="0" xfId="0">
      <alignment horizontal="center" vertical="center" wrapText="1"/>
    </xf>
    <xf numFmtId="0" fontId="21" fillId="0" borderId="4" applyAlignment="1" pivotButton="0" quotePrefix="0" xfId="0">
      <alignment horizontal="center" vertical="center" wrapText="1"/>
    </xf>
    <xf numFmtId="14" fontId="19" fillId="0" borderId="13" applyAlignment="1" pivotButton="0" quotePrefix="0" xfId="0">
      <alignment horizontal="center" vertical="center"/>
    </xf>
    <xf numFmtId="14" fontId="19" fillId="0" borderId="0" applyAlignment="1" pivotButton="0" quotePrefix="0" xfId="0">
      <alignment horizontal="center" vertical="center"/>
    </xf>
    <xf numFmtId="14" fontId="19" fillId="0" borderId="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27" applyAlignment="1" pivotButton="0" quotePrefix="0" xfId="0">
      <alignment horizontal="center" vertical="center"/>
    </xf>
    <xf numFmtId="0" fontId="17" fillId="0" borderId="2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justify" vertical="center" wrapText="1"/>
    </xf>
    <xf numFmtId="0" fontId="17" fillId="0" borderId="27" applyAlignment="1" pivotButton="0" quotePrefix="0" xfId="0">
      <alignment horizontal="justify" vertical="center" wrapText="1"/>
    </xf>
    <xf numFmtId="0" fontId="17" fillId="0" borderId="22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27" applyAlignment="1" pivotButton="0" quotePrefix="0" xfId="0">
      <alignment horizontal="center" vertical="center"/>
    </xf>
    <xf numFmtId="0" fontId="17" fillId="0" borderId="13" applyAlignment="1" pivotButton="0" quotePrefix="0" xfId="0">
      <alignment horizontal="justify" vertical="center" wrapText="1"/>
    </xf>
    <xf numFmtId="0" fontId="17" fillId="0" borderId="4" applyAlignment="1" pivotButton="0" quotePrefix="0" xfId="0">
      <alignment horizontal="justify" vertical="center" wrapText="1"/>
    </xf>
    <xf numFmtId="0" fontId="19" fillId="0" borderId="5" applyAlignment="1" pivotButton="0" quotePrefix="0" xfId="0">
      <alignment horizontal="center" vertical="center"/>
    </xf>
    <xf numFmtId="0" fontId="17" fillId="0" borderId="22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center"/>
    </xf>
    <xf numFmtId="14" fontId="19" fillId="0" borderId="22" applyAlignment="1" pivotButton="0" quotePrefix="0" xfId="0">
      <alignment horizontal="center" vertical="center"/>
    </xf>
    <xf numFmtId="0" fontId="18" fillId="0" borderId="13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7" fillId="0" borderId="26" applyAlignment="1" pivotButton="0" quotePrefix="0" xfId="0">
      <alignment horizontal="center" vertical="center"/>
    </xf>
    <xf numFmtId="0" fontId="13" fillId="0" borderId="14" applyAlignment="1" pivotButton="0" quotePrefix="0" xfId="0">
      <alignment horizontal="left" vertical="top"/>
    </xf>
    <xf numFmtId="0" fontId="13" fillId="0" borderId="8" applyAlignment="1" pivotButton="0" quotePrefix="0" xfId="0">
      <alignment horizontal="left" vertical="top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164" fontId="0" fillId="3" borderId="33" applyAlignment="1" pivotButton="0" quotePrefix="0" xfId="0">
      <alignment horizontal="left"/>
    </xf>
    <xf numFmtId="164" fontId="0" fillId="0" borderId="33" applyAlignment="1" pivotButton="0" quotePrefix="0" xfId="0">
      <alignment horizontal="left"/>
    </xf>
    <xf numFmtId="165" fontId="0" fillId="0" borderId="33" applyAlignment="1" pivotButton="0" quotePrefix="0" xfId="0">
      <alignment horizontal="left"/>
    </xf>
    <xf numFmtId="166" fontId="5" fillId="0" borderId="0" pivotButton="0" quotePrefix="0" xfId="0"/>
    <xf numFmtId="164" fontId="7" fillId="0" borderId="26" applyAlignment="1" pivotButton="0" quotePrefix="0" xfId="0">
      <alignment horizontal="center" vertical="center"/>
    </xf>
    <xf numFmtId="167" fontId="24" fillId="0" borderId="22" applyAlignment="1" pivotButton="0" quotePrefix="0" xfId="3">
      <alignment horizontal="right"/>
    </xf>
    <xf numFmtId="167" fontId="24" fillId="0" borderId="0" applyAlignment="1" pivotButton="0" quotePrefix="0" xfId="3">
      <alignment horizontal="right"/>
    </xf>
    <xf numFmtId="168" fontId="7" fillId="0" borderId="1" applyAlignment="1" pivotButton="0" quotePrefix="0" xfId="2">
      <alignment horizontal="right" vertical="top"/>
    </xf>
    <xf numFmtId="168" fontId="7" fillId="0" borderId="11" applyAlignment="1" pivotButton="0" quotePrefix="0" xfId="2">
      <alignment horizontal="right" vertical="top"/>
    </xf>
    <xf numFmtId="168" fontId="7" fillId="0" borderId="7" applyAlignment="1" pivotButton="0" quotePrefix="0" xfId="2">
      <alignment horizontal="right" vertical="top"/>
    </xf>
    <xf numFmtId="168" fontId="7" fillId="0" borderId="39" applyAlignment="1" pivotButton="0" quotePrefix="0" xfId="2">
      <alignment horizontal="right" vertical="top"/>
    </xf>
    <xf numFmtId="167" fontId="24" fillId="0" borderId="22" applyAlignment="1" pivotButton="0" quotePrefix="0" xfId="3">
      <alignment horizontal="right" vertical="top"/>
    </xf>
    <xf numFmtId="168" fontId="7" fillId="0" borderId="2" applyAlignment="1" pivotButton="0" quotePrefix="0" xfId="2">
      <alignment horizontal="right" vertical="top"/>
    </xf>
    <xf numFmtId="168" fontId="20" fillId="0" borderId="13" applyAlignment="1" pivotButton="0" quotePrefix="0" xfId="2">
      <alignment vertical="top"/>
    </xf>
    <xf numFmtId="168" fontId="20" fillId="0" borderId="39" applyAlignment="1" pivotButton="0" quotePrefix="0" xfId="2">
      <alignment vertical="top"/>
    </xf>
    <xf numFmtId="167" fontId="24" fillId="0" borderId="0" applyAlignment="1" pivotButton="0" quotePrefix="0" xfId="3">
      <alignment horizontal="right" vertical="top"/>
    </xf>
    <xf numFmtId="168" fontId="20" fillId="0" borderId="30" applyAlignment="1" pivotButton="0" quotePrefix="0" xfId="2">
      <alignment vertical="top"/>
    </xf>
    <xf numFmtId="169" fontId="0" fillId="0" borderId="0" pivotButton="0" quotePrefix="0" xfId="0"/>
    <xf numFmtId="170" fontId="0" fillId="0" borderId="0" pivotButton="0" quotePrefix="0" xfId="0"/>
    <xf numFmtId="0" fontId="9" fillId="0" borderId="42" applyAlignment="1" pivotButton="0" quotePrefix="0" xfId="0">
      <alignment horizontal="center"/>
    </xf>
    <xf numFmtId="0" fontId="0" fillId="0" borderId="42" pivotButton="0" quotePrefix="0" xfId="0"/>
    <xf numFmtId="0" fontId="5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4" fillId="0" borderId="39" applyAlignment="1" pivotButton="0" quotePrefix="0" xfId="0">
      <alignment horizontal="center" vertical="center"/>
    </xf>
    <xf numFmtId="0" fontId="0" fillId="0" borderId="4" pivotButton="0" quotePrefix="0" xfId="0"/>
    <xf numFmtId="0" fontId="21" fillId="0" borderId="39" applyAlignment="1" pivotButton="0" quotePrefix="0" xfId="0">
      <alignment horizontal="center" vertical="center" wrapText="1"/>
    </xf>
    <xf numFmtId="0" fontId="0" fillId="0" borderId="13" pivotButton="0" quotePrefix="0" xfId="0"/>
    <xf numFmtId="14" fontId="19" fillId="0" borderId="38" applyAlignment="1" pivotButton="0" quotePrefix="0" xfId="0">
      <alignment horizontal="center" vertical="center"/>
    </xf>
    <xf numFmtId="0" fontId="0" fillId="0" borderId="27" pivotButton="0" quotePrefix="0" xfId="0"/>
    <xf numFmtId="0" fontId="4" fillId="0" borderId="38" applyAlignment="1" pivotButton="0" quotePrefix="0" xfId="0">
      <alignment horizontal="center" vertical="center"/>
    </xf>
    <xf numFmtId="0" fontId="17" fillId="0" borderId="38" applyAlignment="1" pivotButton="0" quotePrefix="0" xfId="0">
      <alignment horizontal="justify" vertical="center" wrapText="1"/>
    </xf>
    <xf numFmtId="0" fontId="0" fillId="0" borderId="22" pivotButton="0" quotePrefix="0" xfId="0"/>
    <xf numFmtId="0" fontId="17" fillId="0" borderId="38" applyAlignment="1" pivotButton="0" quotePrefix="0" xfId="0">
      <alignment horizontal="center" vertical="center"/>
    </xf>
    <xf numFmtId="14" fontId="19" fillId="0" borderId="39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/>
    </xf>
    <xf numFmtId="0" fontId="21" fillId="0" borderId="38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justify" vertical="center" wrapText="1"/>
    </xf>
    <xf numFmtId="0" fontId="15" fillId="0" borderId="39" applyAlignment="1" pivotButton="0" quotePrefix="0" xfId="0">
      <alignment horizontal="justify" vertical="center" wrapText="1"/>
    </xf>
    <xf numFmtId="0" fontId="15" fillId="0" borderId="38" applyAlignment="1" pivotButton="0" quotePrefix="0" xfId="0">
      <alignment horizontal="justify" vertical="center" wrapText="1"/>
    </xf>
    <xf numFmtId="0" fontId="16" fillId="0" borderId="5" applyAlignment="1" pivotButton="0" quotePrefix="0" xfId="0">
      <alignment horizontal="center" vertical="top" wrapText="1"/>
    </xf>
    <xf numFmtId="0" fontId="0" fillId="0" borderId="5" pivotButton="0" quotePrefix="0" xfId="0"/>
    <xf numFmtId="0" fontId="17" fillId="0" borderId="39" applyAlignment="1" pivotButton="0" quotePrefix="0" xfId="0">
      <alignment horizontal="justify" vertical="center" wrapText="1"/>
    </xf>
    <xf numFmtId="0" fontId="15" fillId="0" borderId="0" applyAlignment="1" pivotButton="0" quotePrefix="0" xfId="0">
      <alignment horizontal="left"/>
    </xf>
    <xf numFmtId="0" fontId="21" fillId="0" borderId="38" applyAlignment="1" pivotButton="0" quotePrefix="0" xfId="0">
      <alignment horizontal="center" vertical="center"/>
    </xf>
    <xf numFmtId="14" fontId="19" fillId="0" borderId="41" applyAlignment="1" pivotButton="0" quotePrefix="0" xfId="0">
      <alignment horizontal="center" vertical="center"/>
    </xf>
    <xf numFmtId="0" fontId="0" fillId="0" borderId="43" pivotButton="0" quotePrefix="0" xfId="0"/>
    <xf numFmtId="0" fontId="7" fillId="0" borderId="0" pivotButton="0" quotePrefix="0" xfId="0"/>
    <xf numFmtId="0" fontId="17" fillId="0" borderId="38" applyAlignment="1" pivotButton="0" quotePrefix="0" xfId="0">
      <alignment horizontal="left" vertical="center"/>
    </xf>
    <xf numFmtId="0" fontId="18" fillId="0" borderId="38" applyAlignment="1" pivotButton="0" quotePrefix="0" xfId="0">
      <alignment horizontal="center" vertical="center"/>
    </xf>
    <xf numFmtId="168" fontId="17" fillId="0" borderId="38" applyAlignment="1" pivotButton="0" quotePrefix="0" xfId="2">
      <alignment horizontal="justify" vertical="center" wrapText="1"/>
    </xf>
    <xf numFmtId="0" fontId="16" fillId="0" borderId="5" applyAlignment="1" pivotButton="0" quotePrefix="0" xfId="0">
      <alignment horizontal="justify" vertical="center"/>
    </xf>
    <xf numFmtId="0" fontId="4" fillId="0" borderId="38" applyAlignment="1" pivotButton="0" quotePrefix="0" xfId="0">
      <alignment horizontal="justify" vertical="center" wrapText="1"/>
    </xf>
    <xf numFmtId="0" fontId="4" fillId="0" borderId="7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center" wrapText="1"/>
    </xf>
    <xf numFmtId="14" fontId="19" fillId="0" borderId="7" applyAlignment="1" pivotButton="0" quotePrefix="0" xfId="0">
      <alignment horizontal="center" vertical="center"/>
    </xf>
    <xf numFmtId="0" fontId="18" fillId="0" borderId="39" applyAlignment="1" pivotButton="0" quotePrefix="0" xfId="0">
      <alignment horizontal="center" vertical="center"/>
    </xf>
    <xf numFmtId="0" fontId="16" fillId="0" borderId="5" applyAlignment="1" pivotButton="0" quotePrefix="0" xfId="0">
      <alignment horizontal="justify" vertical="top" wrapText="1"/>
    </xf>
    <xf numFmtId="0" fontId="7" fillId="0" borderId="7" applyAlignment="1" pivotButton="0" quotePrefix="0" xfId="0">
      <alignment horizontal="justify" vertical="top" wrapText="1"/>
    </xf>
    <xf numFmtId="0" fontId="7" fillId="0" borderId="0" applyAlignment="1" pivotButton="0" quotePrefix="0" xfId="0">
      <alignment vertical="top"/>
    </xf>
    <xf numFmtId="0" fontId="7" fillId="0" borderId="2" applyAlignment="1" pivotButton="0" quotePrefix="0" xfId="0">
      <alignment horizontal="justify" vertical="top"/>
    </xf>
    <xf numFmtId="0" fontId="0" fillId="0" borderId="45" pivotButton="0" quotePrefix="0" xfId="0"/>
    <xf numFmtId="0" fontId="0" fillId="0" borderId="46" pivotButton="0" quotePrefix="0" xfId="0"/>
    <xf numFmtId="14" fontId="8" fillId="2" borderId="59" applyAlignment="1" pivotButton="0" quotePrefix="0" xfId="0">
      <alignment horizontal="center"/>
    </xf>
    <xf numFmtId="0" fontId="0" fillId="0" borderId="26" pivotButton="0" quotePrefix="0" xfId="0"/>
    <xf numFmtId="0" fontId="7" fillId="0" borderId="1" applyAlignment="1" pivotButton="0" quotePrefix="0" xfId="0">
      <alignment horizontal="justify" vertical="top" wrapText="1"/>
    </xf>
    <xf numFmtId="0" fontId="0" fillId="0" borderId="14" pivotButton="0" quotePrefix="0" xfId="0"/>
    <xf numFmtId="0" fontId="0" fillId="0" borderId="16" pivotButton="0" quotePrefix="0" xfId="0"/>
    <xf numFmtId="0" fontId="7" fillId="0" borderId="2" applyAlignment="1" pivotButton="0" quotePrefix="0" xfId="0">
      <alignment horizontal="center" vertical="center"/>
    </xf>
    <xf numFmtId="14" fontId="7" fillId="0" borderId="40" applyAlignment="1" pivotButton="0" quotePrefix="0" xfId="0">
      <alignment horizontal="center"/>
    </xf>
    <xf numFmtId="0" fontId="10" fillId="0" borderId="60" applyAlignment="1" pivotButton="0" quotePrefix="0" xfId="0">
      <alignment horizontal="center" vertical="center"/>
    </xf>
    <xf numFmtId="0" fontId="0" fillId="0" borderId="40" pivotButton="0" quotePrefix="0" xfId="0"/>
    <xf numFmtId="0" fontId="10" fillId="0" borderId="6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2" pivotButton="0" quotePrefix="0" xfId="0"/>
    <xf numFmtId="14" fontId="7" fillId="0" borderId="62" applyAlignment="1" pivotButton="0" quotePrefix="0" xfId="0">
      <alignment horizontal="center"/>
    </xf>
    <xf numFmtId="0" fontId="0" fillId="0" borderId="6" pivotButton="0" quotePrefix="0" xfId="0"/>
    <xf numFmtId="14" fontId="7" fillId="0" borderId="12" applyAlignment="1" pivotButton="0" quotePrefix="0" xfId="0">
      <alignment horizontal="center"/>
    </xf>
    <xf numFmtId="0" fontId="7" fillId="0" borderId="12" applyAlignment="1" pivotButton="0" quotePrefix="0" xfId="0">
      <alignment horizontal="center"/>
    </xf>
    <xf numFmtId="14" fontId="7" fillId="0" borderId="2" applyAlignment="1" pivotButton="0" quotePrefix="0" xfId="0">
      <alignment horizontal="center"/>
    </xf>
    <xf numFmtId="165" fontId="7" fillId="0" borderId="47" applyAlignment="1" pivotButton="0" quotePrefix="0" xfId="0">
      <alignment horizontal="center" vertical="center"/>
    </xf>
    <xf numFmtId="0" fontId="0" fillId="0" borderId="47" pivotButton="0" quotePrefix="0" xfId="0"/>
    <xf numFmtId="171" fontId="7" fillId="0" borderId="48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48" pivotButton="0" quotePrefix="0" xfId="0"/>
    <xf numFmtId="0" fontId="7" fillId="0" borderId="12" applyAlignment="1" pivotButton="0" quotePrefix="0" xfId="0">
      <alignment horizontal="center" vertical="center" wrapText="1"/>
    </xf>
    <xf numFmtId="0" fontId="7" fillId="0" borderId="62" applyAlignment="1" pivotButton="0" quotePrefix="0" xfId="0">
      <alignment horizontal="center" vertical="center"/>
    </xf>
    <xf numFmtId="171" fontId="5" fillId="0" borderId="47" applyAlignment="1" pivotButton="0" quotePrefix="0" xfId="0">
      <alignment horizontal="center" vertical="center" wrapText="1"/>
    </xf>
    <xf numFmtId="0" fontId="13" fillId="0" borderId="49" applyAlignment="1" pivotButton="0" quotePrefix="0" xfId="0">
      <alignment horizontal="left" vertical="top"/>
    </xf>
    <xf numFmtId="0" fontId="0" fillId="0" borderId="63" pivotButton="0" quotePrefix="0" xfId="0"/>
    <xf numFmtId="172" fontId="7" fillId="0" borderId="47" applyAlignment="1" pivotButton="0" quotePrefix="0" xfId="0">
      <alignment horizontal="center" vertical="center"/>
    </xf>
    <xf numFmtId="171" fontId="7" fillId="0" borderId="45" applyAlignment="1" pivotButton="0" quotePrefix="0" xfId="0">
      <alignment horizontal="center" vertical="center"/>
    </xf>
    <xf numFmtId="171" fontId="7" fillId="0" borderId="47" applyAlignment="1" pivotButton="0" quotePrefix="0" xfId="0">
      <alignment horizontal="center" vertical="center"/>
    </xf>
    <xf numFmtId="0" fontId="13" fillId="0" borderId="50" applyAlignment="1" pivotButton="0" quotePrefix="0" xfId="0">
      <alignment horizontal="left" vertical="top"/>
    </xf>
    <xf numFmtId="0" fontId="5" fillId="0" borderId="51" applyAlignment="1" pivotButton="0" quotePrefix="0" xfId="0">
      <alignment horizontal="center" vertical="center"/>
    </xf>
    <xf numFmtId="0" fontId="0" fillId="0" borderId="64" pivotButton="0" quotePrefix="0" xfId="0"/>
    <xf numFmtId="3" fontId="7" fillId="0" borderId="52" applyAlignment="1" pivotButton="0" quotePrefix="0" xfId="0">
      <alignment horizontal="center" vertical="center"/>
    </xf>
    <xf numFmtId="0" fontId="7" fillId="0" borderId="52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vertical="center"/>
    </xf>
    <xf numFmtId="0" fontId="3" fillId="0" borderId="0" applyAlignment="1" pivotButton="0" quotePrefix="0" xfId="0">
      <alignment horizontal="right"/>
    </xf>
    <xf numFmtId="0" fontId="8" fillId="2" borderId="59" applyAlignment="1" pivotButton="0" quotePrefix="0" xfId="0">
      <alignment horizontal="center"/>
    </xf>
    <xf numFmtId="0" fontId="13" fillId="0" borderId="15" applyAlignment="1" pivotButton="0" quotePrefix="0" xfId="0">
      <alignment horizontal="left" vertical="top"/>
    </xf>
    <xf numFmtId="0" fontId="13" fillId="0" borderId="11" applyAlignment="1" pivotButton="0" quotePrefix="0" xfId="0">
      <alignment horizontal="left" vertical="top"/>
    </xf>
    <xf numFmtId="0" fontId="0" fillId="0" borderId="8" pivotButton="0" quotePrefix="0" xfId="0"/>
    <xf numFmtId="0" fontId="13" fillId="0" borderId="53" applyAlignment="1" pivotButton="0" quotePrefix="0" xfId="0">
      <alignment horizontal="left" vertical="top"/>
    </xf>
    <xf numFmtId="0" fontId="0" fillId="0" borderId="65" pivotButton="0" quotePrefix="0" xfId="0"/>
    <xf numFmtId="0" fontId="8" fillId="2" borderId="66" applyAlignment="1" pivotButton="0" quotePrefix="0" xfId="0">
      <alignment horizontal="center"/>
    </xf>
    <xf numFmtId="0" fontId="0" fillId="0" borderId="54" pivotButton="0" quotePrefix="0" xfId="0"/>
    <xf numFmtId="0" fontId="0" fillId="0" borderId="55" pivotButton="0" quotePrefix="0" xfId="0"/>
    <xf numFmtId="0" fontId="7" fillId="0" borderId="56" applyAlignment="1" pivotButton="0" quotePrefix="0" xfId="0">
      <alignment horizontal="center" vertical="center"/>
    </xf>
    <xf numFmtId="0" fontId="0" fillId="0" borderId="67" pivotButton="0" quotePrefix="0" xfId="0"/>
    <xf numFmtId="3" fontId="13" fillId="0" borderId="50" applyAlignment="1" pivotButton="0" quotePrefix="0" xfId="0">
      <alignment horizontal="left" vertical="top"/>
    </xf>
    <xf numFmtId="0" fontId="7" fillId="0" borderId="26" applyAlignment="1" pivotButton="0" quotePrefix="0" xfId="0">
      <alignment horizontal="center" vertical="center"/>
    </xf>
    <xf numFmtId="14" fontId="20" fillId="0" borderId="41" applyAlignment="1" pivotButton="0" quotePrefix="0" xfId="0">
      <alignment horizontal="center" wrapText="1"/>
    </xf>
    <xf numFmtId="0" fontId="27" fillId="0" borderId="39" applyAlignment="1" pivotButton="0" quotePrefix="0" xfId="0">
      <alignment horizontal="center"/>
    </xf>
    <xf numFmtId="0" fontId="6" fillId="0" borderId="37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27" fillId="0" borderId="38" applyAlignment="1" pivotButton="0" quotePrefix="0" xfId="0">
      <alignment horizontal="center"/>
    </xf>
    <xf numFmtId="0" fontId="5" fillId="2" borderId="57" applyAlignment="1" pivotButton="0" quotePrefix="0" xfId="0">
      <alignment horizontal="left"/>
    </xf>
    <xf numFmtId="0" fontId="22" fillId="0" borderId="58" applyAlignment="1" pivotButton="0" quotePrefix="0" xfId="0">
      <alignment horizontal="right" vertical="center"/>
    </xf>
    <xf numFmtId="0" fontId="0" fillId="0" borderId="18" pivotButton="0" quotePrefix="0" xfId="0"/>
    <xf numFmtId="14" fontId="6" fillId="0" borderId="40" applyAlignment="1" pivotButton="0" quotePrefix="0" xfId="0">
      <alignment horizontal="justify" vertical="center"/>
    </xf>
    <xf numFmtId="0" fontId="6" fillId="0" borderId="41" applyAlignment="1" pivotButton="0" quotePrefix="0" xfId="0">
      <alignment horizontal="center" vertical="top"/>
    </xf>
    <xf numFmtId="0" fontId="6" fillId="0" borderId="62" applyAlignment="1" pivotButton="0" quotePrefix="0" xfId="0">
      <alignment horizontal="center" vertical="top"/>
    </xf>
    <xf numFmtId="0" fontId="7" fillId="0" borderId="40" applyAlignment="1" pivotButton="0" quotePrefix="0" xfId="0">
      <alignment horizontal="center"/>
    </xf>
    <xf numFmtId="0" fontId="13" fillId="0" borderId="1" applyAlignment="1" pivotButton="0" quotePrefix="0" xfId="0">
      <alignment horizontal="left" vertical="top"/>
    </xf>
    <xf numFmtId="0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20" fillId="0" borderId="7" applyAlignment="1" pivotButton="0" quotePrefix="0" xfId="0">
      <alignment horizontal="justify" vertical="top" wrapText="1"/>
    </xf>
    <xf numFmtId="0" fontId="0" fillId="0" borderId="0" applyAlignment="1" pivotButton="0" quotePrefix="0" xfId="0">
      <alignment vertical="top"/>
    </xf>
    <xf numFmtId="14" fontId="8" fillId="2" borderId="66" applyAlignment="1" pivotButton="0" quotePrefix="0" xfId="0">
      <alignment horizontal="center"/>
    </xf>
    <xf numFmtId="0" fontId="20" fillId="0" borderId="35" applyAlignment="1" pivotButton="0" quotePrefix="0" xfId="0">
      <alignment horizontal="justify" vertical="top" wrapText="1"/>
    </xf>
    <xf numFmtId="14" fontId="6" fillId="0" borderId="40" applyAlignment="1" pivotButton="0" quotePrefix="0" xfId="0">
      <alignment horizontal="justify"/>
    </xf>
    <xf numFmtId="0" fontId="7" fillId="0" borderId="2" applyAlignment="1" pivotButton="0" quotePrefix="0" xfId="0">
      <alignment horizontal="center"/>
    </xf>
    <xf numFmtId="3" fontId="7" fillId="0" borderId="12" applyAlignment="1" pivotButton="0" quotePrefix="0" xfId="0">
      <alignment horizontal="center"/>
    </xf>
    <xf numFmtId="0" fontId="0" fillId="0" borderId="39" applyAlignment="1" pivotButton="0" quotePrefix="0" xfId="0">
      <alignment horizontal="center"/>
    </xf>
    <xf numFmtId="0" fontId="0" fillId="0" borderId="37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7" fillId="0" borderId="38" applyAlignment="1" pivotButton="0" quotePrefix="0" xfId="0">
      <alignment horizontal="center"/>
    </xf>
    <xf numFmtId="0" fontId="20" fillId="0" borderId="7" applyAlignment="1" pivotButton="0" quotePrefix="0" xfId="0">
      <alignment horizontal="justify" vertical="top"/>
    </xf>
    <xf numFmtId="0" fontId="20" fillId="0" borderId="1" applyAlignment="1" pivotButton="0" quotePrefix="0" xfId="0">
      <alignment horizontal="justify" vertical="top" wrapText="1"/>
    </xf>
    <xf numFmtId="0" fontId="16" fillId="0" borderId="68" applyAlignment="1" pivotButton="0" quotePrefix="0" xfId="0">
      <alignment horizontal="center" vertical="top"/>
    </xf>
    <xf numFmtId="0" fontId="0" fillId="0" borderId="23" pivotButton="0" quotePrefix="0" xfId="0"/>
    <xf numFmtId="14" fontId="7" fillId="0" borderId="39" applyAlignment="1" pivotButton="0" quotePrefix="0" xfId="0">
      <alignment horizontal="center" vertical="center"/>
    </xf>
    <xf numFmtId="0" fontId="21" fillId="0" borderId="39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top"/>
    </xf>
    <xf numFmtId="171" fontId="5" fillId="0" borderId="47" applyAlignment="1" pivotButton="0" quotePrefix="0" xfId="0">
      <alignment horizontal="center" vertical="center" wrapText="1"/>
    </xf>
    <xf numFmtId="172" fontId="7" fillId="0" borderId="47" applyAlignment="1" pivotButton="0" quotePrefix="0" xfId="0">
      <alignment horizontal="center" vertical="center"/>
    </xf>
    <xf numFmtId="171" fontId="7" fillId="0" borderId="47" applyAlignment="1" pivotButton="0" quotePrefix="0" xfId="0">
      <alignment horizontal="center" vertical="center"/>
    </xf>
    <xf numFmtId="171" fontId="7" fillId="0" borderId="45" applyAlignment="1" pivotButton="0" quotePrefix="0" xfId="0">
      <alignment horizontal="center" vertical="center"/>
    </xf>
    <xf numFmtId="171" fontId="7" fillId="0" borderId="48" applyAlignment="1" pivotButton="0" quotePrefix="0" xfId="0">
      <alignment horizontal="center" vertical="center"/>
    </xf>
    <xf numFmtId="167" fontId="24" fillId="0" borderId="22" applyAlignment="1" pivotButton="0" quotePrefix="0" xfId="3">
      <alignment horizontal="right"/>
    </xf>
    <xf numFmtId="167" fontId="24" fillId="0" borderId="0" applyAlignment="1" pivotButton="0" quotePrefix="0" xfId="3">
      <alignment horizontal="right"/>
    </xf>
    <xf numFmtId="167" fontId="24" fillId="0" borderId="22" applyAlignment="1" pivotButton="0" quotePrefix="0" xfId="3">
      <alignment horizontal="right" vertical="top"/>
    </xf>
    <xf numFmtId="167" fontId="24" fillId="0" borderId="0" applyAlignment="1" pivotButton="0" quotePrefix="0" xfId="3">
      <alignment horizontal="right" vertical="top"/>
    </xf>
    <xf numFmtId="169" fontId="0" fillId="0" borderId="0" pivotButton="0" quotePrefix="0" xfId="0"/>
    <xf numFmtId="170" fontId="0" fillId="0" borderId="0" pivotButton="0" quotePrefix="0" xfId="0"/>
  </cellXfs>
  <cellStyles count="4">
    <cellStyle name="Normal" xfId="0" builtinId="0"/>
    <cellStyle name="Hiperlink" xfId="1" builtinId="8"/>
    <cellStyle name="Moeda" xfId="2" builtinId="4"/>
    <cellStyle name="Vírgula" xfId="3" builtinId="3"/>
  </cellStyles>
  <dxfs count="2"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omments/comment1.xml><?xml version="1.0" encoding="utf-8"?>
<comments xmlns="http://schemas.openxmlformats.org/spreadsheetml/2006/main">
  <authors>
    <author>Gerência de Compras</author>
  </authors>
  <commentList>
    <comment ref="B42" authorId="0" shapeId="0">
      <text>
        <t>Gerência de Compras:
Ex: 006 a 010.</t>
      </text>
    </comment>
    <comment ref="B43" authorId="0" shapeId="0">
      <text>
        <t>Gerência de Compras:
Ex: 020.</t>
      </text>
    </comment>
  </commentList>
</comment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Plan1">
    <outlinePr summaryBelow="1" summaryRight="1"/>
    <pageSetUpPr/>
  </sheetPr>
  <dimension ref="A1:S110"/>
  <sheetViews>
    <sheetView showGridLines="0" tabSelected="1" view="pageBreakPreview" topLeftCell="A10" zoomScaleNormal="91" workbookViewId="0">
      <selection activeCell="F25" sqref="F25"/>
    </sheetView>
  </sheetViews>
  <sheetFormatPr baseColWidth="8" defaultRowHeight="12.5"/>
  <cols>
    <col width="35.453125" bestFit="1" customWidth="1" style="200" min="1" max="1"/>
    <col width="35.7265625" customWidth="1" style="200" min="2" max="2"/>
    <col width="13.26953125" bestFit="1" customWidth="1" style="200" min="4" max="4"/>
    <col width="27.26953125" customWidth="1" style="200" min="6" max="6"/>
    <col width="40.1796875" bestFit="1" customWidth="1" style="200" min="7" max="7"/>
    <col width="47.26953125" bestFit="1" customWidth="1" style="200" min="8" max="8"/>
  </cols>
  <sheetData>
    <row r="1" ht="16" customHeight="1" s="200" thickBot="1">
      <c r="A1" s="197" t="inlineStr">
        <is>
          <t>DADOS PARA AUTORIZAÇÃO DE SERVIÇO:</t>
        </is>
      </c>
      <c r="B1" s="198" t="n"/>
    </row>
    <row r="2" ht="13" customHeight="1" s="200" thickTop="1"/>
    <row r="3">
      <c r="B3" s="21" t="n"/>
    </row>
    <row r="4" ht="13" customHeight="1" s="200">
      <c r="A4" s="71" t="inlineStr">
        <is>
          <t>Nº DA AUTORIZAÇÃO DE SERVIÇO:</t>
        </is>
      </c>
      <c r="B4" s="72">
        <f>CNS_PrintAS!A2</f>
        <v/>
      </c>
    </row>
    <row r="5" ht="13" customHeight="1" s="200">
      <c r="A5" s="73" t="inlineStr">
        <is>
          <t>DATA:</t>
        </is>
      </c>
      <c r="B5" s="74">
        <f>CNS_PrintAS!C2</f>
        <v/>
      </c>
      <c r="M5" s="122" t="n"/>
      <c r="N5" s="122" t="n"/>
      <c r="P5" s="122" t="n"/>
      <c r="S5" s="122" t="n"/>
    </row>
    <row r="6" ht="13" customHeight="1" s="200">
      <c r="A6" s="1" t="n"/>
      <c r="M6" s="122" t="n"/>
      <c r="N6" s="122" t="n"/>
      <c r="P6" s="122" t="n"/>
      <c r="S6" s="122" t="n"/>
    </row>
    <row r="7" ht="13" customHeight="1" s="200">
      <c r="A7" s="71" t="inlineStr">
        <is>
          <t>MODALIDADE:</t>
        </is>
      </c>
      <c r="B7" s="75">
        <f>CNS_PrintAS!D2</f>
        <v/>
      </c>
      <c r="M7" s="122" t="n"/>
      <c r="N7" s="122" t="n"/>
      <c r="P7" s="122" t="n"/>
      <c r="S7" s="122" t="n"/>
    </row>
    <row r="8" ht="13" customHeight="1" s="200">
      <c r="A8" s="84" t="inlineStr">
        <is>
          <t>Nº PROCESSO DE COMPRAS:</t>
        </is>
      </c>
      <c r="B8" s="82">
        <f>CNS_PrintAS!B2</f>
        <v/>
      </c>
      <c r="M8" s="122" t="n"/>
      <c r="N8" s="122" t="n"/>
      <c r="P8" s="122" t="n"/>
      <c r="S8" s="122" t="n"/>
    </row>
    <row r="9" ht="13" customHeight="1" s="200">
      <c r="A9" s="84" t="inlineStr">
        <is>
          <t>Nº SOLICITAÇÃO DE COMPRAS:</t>
        </is>
      </c>
      <c r="B9" s="82">
        <f>CNS_PrintAS!E2</f>
        <v/>
      </c>
      <c r="M9" s="122" t="n"/>
      <c r="N9" s="122" t="n"/>
      <c r="P9" s="122" t="n"/>
      <c r="S9" s="122" t="n"/>
    </row>
    <row r="10" ht="13" customHeight="1" s="200">
      <c r="A10" s="84" t="inlineStr">
        <is>
          <t>ÁREA REQUISITANTE:</t>
        </is>
      </c>
      <c r="B10" s="76">
        <f>CNS_PrintAS!F2</f>
        <v/>
      </c>
      <c r="E10" s="9" t="n"/>
      <c r="M10" s="122" t="n"/>
      <c r="N10" s="122" t="n"/>
      <c r="P10" s="122" t="n"/>
      <c r="S10" s="122" t="n"/>
    </row>
    <row r="11" ht="13" customHeight="1" s="200">
      <c r="A11" s="129" t="inlineStr">
        <is>
          <t>GESTOR:</t>
        </is>
      </c>
      <c r="B11" s="130" t="inlineStr">
        <is>
          <t>Outros (Preencher Abaixo)</t>
        </is>
      </c>
      <c r="E11" s="9" t="n"/>
      <c r="M11" s="122" t="n"/>
      <c r="N11" s="122" t="n"/>
      <c r="P11" s="122" t="n"/>
      <c r="S11" s="122" t="n"/>
    </row>
    <row r="12" ht="13" customHeight="1" s="200">
      <c r="A12" s="129" t="inlineStr">
        <is>
          <t>GESTOR:</t>
        </is>
      </c>
      <c r="B12" s="130">
        <f>IF($B$11=$A$80, "", B11)</f>
        <v/>
      </c>
      <c r="E12" s="9" t="n"/>
      <c r="M12" s="122" t="n"/>
      <c r="N12" s="122" t="n"/>
      <c r="P12" s="122" t="n"/>
      <c r="S12" s="122" t="n"/>
    </row>
    <row r="13" ht="13" customHeight="1" s="200">
      <c r="A13" s="129" t="inlineStr">
        <is>
          <t>TELEFONE DO GESTOR:</t>
        </is>
      </c>
      <c r="B13" s="130">
        <f>IF($B$11=$A$80, "", VLOOKUP(B11,A80:C100,2,FALSE))</f>
        <v/>
      </c>
      <c r="E13" s="9" t="n"/>
      <c r="M13" s="122" t="n"/>
      <c r="N13" s="122" t="n"/>
      <c r="P13" s="122" t="n"/>
      <c r="S13" s="122" t="n"/>
    </row>
    <row r="14" ht="13" customHeight="1" s="200">
      <c r="A14" s="129" t="inlineStr">
        <is>
          <t>E-MAIL DO GESTOR</t>
        </is>
      </c>
      <c r="B14" s="130">
        <f>IF($B$11=$A$80, "", VLOOKUP(B11,A80:C100,3,FALSE))</f>
        <v/>
      </c>
      <c r="E14" s="9" t="n"/>
      <c r="M14" s="122" t="n"/>
      <c r="N14" s="122" t="n"/>
      <c r="P14" s="122" t="n"/>
      <c r="S14" s="122" t="n"/>
    </row>
    <row r="15" ht="13" customHeight="1" s="200">
      <c r="A15" s="73" t="inlineStr">
        <is>
          <t>CENTRO DE CUSTO:</t>
        </is>
      </c>
      <c r="B15" s="77">
        <f>CNS_PrintAS!U2</f>
        <v/>
      </c>
      <c r="E15" s="9" t="inlineStr">
        <is>
          <t>AGN</t>
        </is>
      </c>
      <c r="F15" s="228" t="inlineStr">
        <is>
          <t>Ágnes Bollier</t>
        </is>
      </c>
      <c r="G15" t="inlineStr">
        <is>
          <t>Analista de Compras e Contratos</t>
        </is>
      </c>
      <c r="H15" t="inlineStr">
        <is>
          <t>(11) 2226-0496 / 2226-0439 / presler@spturis.com</t>
        </is>
      </c>
      <c r="M15" s="122" t="n"/>
      <c r="N15" s="122" t="n"/>
      <c r="P15" s="122" t="n"/>
      <c r="S15" s="122" t="n"/>
    </row>
    <row r="16" ht="13" customHeight="1" s="200">
      <c r="A16" s="1" t="n"/>
      <c r="B16" s="3" t="n"/>
      <c r="E16" s="9" t="inlineStr">
        <is>
          <t>ARO</t>
        </is>
      </c>
      <c r="F16" t="inlineStr">
        <is>
          <t>Alberto Rommell Ocroche</t>
        </is>
      </c>
      <c r="G16" s="228" t="inlineStr">
        <is>
          <t>Coordenador de Compras</t>
        </is>
      </c>
      <c r="H16" t="inlineStr">
        <is>
          <t>(11) 2226-0492 / 2226-0484 / alberto@spturis.com</t>
        </is>
      </c>
      <c r="M16" s="122" t="n"/>
      <c r="N16" s="122" t="n"/>
      <c r="P16" s="122" t="n"/>
      <c r="S16" s="122" t="n"/>
    </row>
    <row r="17" ht="13" customHeight="1" s="200">
      <c r="A17" s="71" t="inlineStr">
        <is>
          <t>CONDIÇÕES DE PAGAMENTO:</t>
        </is>
      </c>
      <c r="B17" s="144" t="inlineStr">
        <is>
          <t>30 dias após a realização do serviço</t>
        </is>
      </c>
      <c r="E17" s="9" t="inlineStr">
        <is>
          <t>ELY</t>
        </is>
      </c>
      <c r="F17" t="inlineStr">
        <is>
          <t>Elisa Yayoi Utimura</t>
        </is>
      </c>
      <c r="G17" t="inlineStr">
        <is>
          <t>Assistente Técnica de Compras e Contratos</t>
        </is>
      </c>
      <c r="H17" t="inlineStr">
        <is>
          <t>(11) 2226-0692 / 2226-0484 / elisayayoi@spturis.com</t>
        </is>
      </c>
      <c r="M17" s="122" t="n"/>
      <c r="N17" s="122" t="n"/>
      <c r="P17" s="122" t="n"/>
      <c r="S17" s="122" t="n"/>
    </row>
    <row r="18" ht="13" customHeight="1" s="200">
      <c r="A18" s="84" t="inlineStr">
        <is>
          <t>VIGÊNCIA INÍCIO:</t>
        </is>
      </c>
      <c r="B18" s="76">
        <f>CNS_PrintAS!W2</f>
        <v/>
      </c>
      <c r="E18" s="9" t="inlineStr">
        <is>
          <t>SJS</t>
        </is>
      </c>
      <c r="F18" t="inlineStr">
        <is>
          <t>Sandro José dos Santos</t>
        </is>
      </c>
      <c r="G18" t="inlineStr">
        <is>
          <t>Assistente Técnico de Compras e Contratos</t>
        </is>
      </c>
      <c r="H18" t="inlineStr">
        <is>
          <t>(11) 2226-0491 / 2226-0484 / sandro@spturis.com</t>
        </is>
      </c>
      <c r="M18" s="122" t="n"/>
      <c r="N18" s="122" t="n"/>
      <c r="P18" s="122" t="n"/>
      <c r="S18" s="122" t="n"/>
    </row>
    <row r="19" ht="13" customHeight="1" s="200">
      <c r="A19" s="84" t="inlineStr">
        <is>
          <t>VIGÊNCIA TÉRMINO:</t>
        </is>
      </c>
      <c r="B19" s="76">
        <f>CNS_PrintAS!X2</f>
        <v/>
      </c>
      <c r="E19" s="9" t="inlineStr">
        <is>
          <t>SPS</t>
        </is>
      </c>
      <c r="F19" s="228" t="inlineStr">
        <is>
          <t>Salomão Pôlegar Alves da Silva</t>
        </is>
      </c>
      <c r="G19" t="inlineStr">
        <is>
          <t>Assistente Técnico de Compras e Contratos</t>
        </is>
      </c>
      <c r="M19" s="122" t="n"/>
      <c r="N19" s="122" t="n"/>
      <c r="P19" s="122" t="n"/>
      <c r="S19" s="122" t="n"/>
    </row>
    <row r="20" ht="13" customHeight="1" s="200">
      <c r="A20" s="84" t="inlineStr">
        <is>
          <t>DATA DA PROPOSTA:</t>
        </is>
      </c>
      <c r="B20" s="76" t="n"/>
      <c r="E20" s="9" t="n"/>
      <c r="M20" s="122" t="n"/>
      <c r="N20" s="122" t="n"/>
      <c r="P20" s="122" t="n"/>
      <c r="S20" s="122" t="n"/>
    </row>
    <row r="21" ht="13" customHeight="1" s="200">
      <c r="A21" s="78" t="inlineStr">
        <is>
          <t>LOCAL DE ENTREGA:</t>
        </is>
      </c>
      <c r="B21" s="79" t="inlineStr">
        <is>
          <t>Rua Prof. Milton Rodrigues, SN, Portão 31 - Almoxarifado, Parque Anhembi, São Paulo-SP</t>
        </is>
      </c>
      <c r="E21" s="9" t="n"/>
      <c r="M21" s="122" t="n"/>
      <c r="N21" s="122" t="n"/>
      <c r="P21" s="122" t="n"/>
      <c r="S21" s="122" t="n"/>
    </row>
    <row r="22" ht="13" customHeight="1" s="200">
      <c r="A22" s="80" t="inlineStr">
        <is>
          <t>HORÁRIO DE ENTREGA:</t>
        </is>
      </c>
      <c r="B22" s="81" t="inlineStr">
        <is>
          <t>Das 8h às 16h45</t>
        </is>
      </c>
      <c r="E22" s="9" t="n"/>
      <c r="M22" s="122" t="n"/>
      <c r="N22" s="122" t="n"/>
      <c r="P22" s="122" t="n"/>
      <c r="S22" s="122" t="n"/>
    </row>
    <row r="23" ht="13" customHeight="1" s="200">
      <c r="A23" s="1" t="inlineStr">
        <is>
          <t>Nº DE REFERÊNCIA LICITAÇÕES-E:</t>
        </is>
      </c>
      <c r="B23" s="308" t="inlineStr">
        <is>
          <t>-</t>
        </is>
      </c>
      <c r="C23" s="1" t="inlineStr">
        <is>
          <t>Se for pesquisa direta, digitar - (hífen)</t>
        </is>
      </c>
      <c r="M23" s="122" t="n"/>
      <c r="N23" s="122" t="n"/>
      <c r="P23" s="122" t="n"/>
      <c r="S23" s="122" t="n"/>
    </row>
    <row r="24" ht="13" customHeight="1" s="200">
      <c r="A24" s="1" t="inlineStr">
        <is>
          <t>Disputa Deserta ou Fracassada</t>
        </is>
      </c>
      <c r="B24" s="308" t="inlineStr">
        <is>
          <t>fracassada</t>
        </is>
      </c>
      <c r="C24" s="1" t="n"/>
      <c r="M24" s="122" t="n"/>
      <c r="N24" s="122" t="n"/>
      <c r="P24" s="122" t="n"/>
      <c r="S24" s="122" t="n"/>
    </row>
    <row r="25">
      <c r="B25" s="3" t="n"/>
      <c r="M25" s="122" t="n"/>
      <c r="N25" s="122" t="n"/>
      <c r="P25" s="122" t="n"/>
      <c r="S25" s="122" t="n"/>
    </row>
    <row r="26" ht="13" customHeight="1" s="200">
      <c r="A26" s="71" t="inlineStr">
        <is>
          <t>CONTRATADA:</t>
        </is>
      </c>
      <c r="B26" s="72">
        <f>CNS_PrintAS!G2</f>
        <v/>
      </c>
      <c r="M26" s="122" t="n"/>
      <c r="N26" s="122" t="n"/>
      <c r="P26" s="122" t="n"/>
      <c r="S26" s="122" t="n"/>
    </row>
    <row r="27" ht="13" customHeight="1" s="200">
      <c r="A27" s="84" t="inlineStr">
        <is>
          <t>ENDEREÇO:</t>
        </is>
      </c>
      <c r="B27" s="82">
        <f>CNS_PrintAS!H2</f>
        <v/>
      </c>
      <c r="M27" s="122" t="n"/>
      <c r="N27" s="122" t="n"/>
      <c r="P27" s="122" t="n"/>
      <c r="S27" s="122" t="n"/>
    </row>
    <row r="28" ht="13" customHeight="1" s="200">
      <c r="A28" s="78" t="inlineStr">
        <is>
          <t>CIDADE:</t>
        </is>
      </c>
      <c r="B28" s="83">
        <f>CNS_PrintAS!J2</f>
        <v/>
      </c>
      <c r="M28" s="122" t="n"/>
      <c r="N28" s="122" t="n"/>
      <c r="P28" s="122" t="n"/>
      <c r="S28" s="122" t="n"/>
    </row>
    <row r="29" ht="13" customHeight="1" s="200">
      <c r="A29" s="78" t="inlineStr">
        <is>
          <t>ESTADO:</t>
        </is>
      </c>
      <c r="B29" s="178">
        <f>CNS_PrintAS!I2</f>
        <v/>
      </c>
      <c r="M29" s="122" t="n"/>
      <c r="N29" s="122" t="n"/>
      <c r="P29" s="122" t="n"/>
      <c r="S29" s="122" t="n"/>
    </row>
    <row r="30" ht="13" customHeight="1" s="200">
      <c r="A30" s="84" t="inlineStr">
        <is>
          <t>CEP:</t>
        </is>
      </c>
      <c r="B30" s="179">
        <f>CNS_PrintAS!M2</f>
        <v/>
      </c>
      <c r="M30" s="122" t="n"/>
      <c r="N30" s="122" t="n"/>
      <c r="P30" s="122" t="n"/>
      <c r="S30" s="122" t="n"/>
    </row>
    <row r="31" ht="13" customHeight="1" s="200">
      <c r="A31" s="84" t="inlineStr">
        <is>
          <t>CNPJ: (sem pontos ou traços)</t>
        </is>
      </c>
      <c r="B31" s="180">
        <f>CNS_PrintAS!K2</f>
        <v/>
      </c>
      <c r="C31" s="181" t="inlineStr">
        <is>
          <t>Pressione CTRL + J para corrigir a máscara de CNPJ.</t>
        </is>
      </c>
      <c r="D31" s="1" t="n"/>
      <c r="M31" s="122" t="n"/>
      <c r="N31" s="122" t="n"/>
      <c r="P31" s="122" t="n"/>
      <c r="S31" s="122" t="n"/>
    </row>
    <row r="32" ht="13" customHeight="1" s="200">
      <c r="A32" s="84" t="inlineStr">
        <is>
          <t>INSCR. ESTADUAL:</t>
        </is>
      </c>
      <c r="B32" s="85">
        <f>CNS_PrintAS!L2</f>
        <v/>
      </c>
      <c r="D32" s="118" t="n"/>
      <c r="M32" s="122" t="n"/>
      <c r="N32" s="122" t="n"/>
      <c r="P32" s="122" t="n"/>
      <c r="S32" s="122" t="n"/>
    </row>
    <row r="33" ht="13" customHeight="1" s="200">
      <c r="A33" s="84" t="inlineStr">
        <is>
          <t>C.C.M.:</t>
        </is>
      </c>
      <c r="B33" s="85">
        <f>CNS_PrintAS!N2</f>
        <v/>
      </c>
      <c r="M33" s="122" t="n"/>
      <c r="N33" s="122" t="n"/>
      <c r="P33" s="122" t="n"/>
      <c r="S33" s="122" t="n"/>
    </row>
    <row r="34" ht="13" customHeight="1" s="200">
      <c r="A34" s="84" t="inlineStr">
        <is>
          <t>FONE/ FAX:</t>
        </is>
      </c>
      <c r="B34" s="82">
        <f>CNS_PrintAS!O2</f>
        <v/>
      </c>
      <c r="M34" s="122" t="n"/>
      <c r="N34" s="122" t="n"/>
      <c r="P34" s="122" t="n"/>
      <c r="S34" s="122" t="n"/>
    </row>
    <row r="35" ht="13" customHeight="1" s="200">
      <c r="A35" s="84" t="inlineStr">
        <is>
          <t>E-MAIL:</t>
        </is>
      </c>
      <c r="B35" s="113">
        <f>CNS_PrintAS!P2</f>
        <v/>
      </c>
      <c r="E35" t="inlineStr">
        <is>
          <t>DAF</t>
        </is>
      </c>
      <c r="F35" s="228" t="inlineStr">
        <is>
          <t>Rodrigo Kluska</t>
        </is>
      </c>
      <c r="G35" s="228" t="inlineStr">
        <is>
          <t>Diretor de Gestão e de Relação com Investidores</t>
        </is>
      </c>
      <c r="M35" s="122" t="n"/>
      <c r="N35" s="122" t="n"/>
      <c r="P35" s="122" t="n"/>
      <c r="S35" s="122" t="n"/>
    </row>
    <row r="36" ht="13" customHeight="1" s="200">
      <c r="A36" s="73" t="inlineStr">
        <is>
          <t>RESPONSÁVEL/ CONTATO:</t>
        </is>
      </c>
      <c r="B36" s="117">
        <f>CNS_PrintAS!Q2</f>
        <v/>
      </c>
      <c r="E36" s="228" t="inlineStr">
        <is>
          <t>GCO</t>
        </is>
      </c>
      <c r="F36" s="228" t="inlineStr">
        <is>
          <t>Edson Antonio Saura</t>
        </is>
      </c>
      <c r="G36" s="228" t="inlineStr">
        <is>
          <t>Gerente Administrativo, de Compras e de Contratos</t>
        </is>
      </c>
      <c r="M36" s="122" t="n"/>
      <c r="N36" s="122" t="n"/>
      <c r="P36" s="122" t="n"/>
      <c r="S36" s="122" t="n"/>
    </row>
    <row r="37">
      <c r="B37" s="21" t="n"/>
      <c r="M37" s="122" t="n"/>
      <c r="N37" s="122" t="n"/>
      <c r="P37" s="122" t="n"/>
      <c r="S37" s="122" t="n"/>
    </row>
    <row r="38" ht="13" customHeight="1" s="200">
      <c r="A38" s="71" t="inlineStr">
        <is>
          <t>OBJETO:</t>
        </is>
      </c>
      <c r="B38" s="72">
        <f>CNS_PrintAS!R2</f>
        <v/>
      </c>
      <c r="G38" s="123" t="n"/>
      <c r="M38" s="122" t="n"/>
      <c r="N38" s="122" t="n"/>
      <c r="P38" s="122" t="n"/>
      <c r="S38" s="122" t="n"/>
    </row>
    <row r="39" ht="13" customHeight="1" s="200">
      <c r="A39" s="84" t="inlineStr">
        <is>
          <t>GERÊNCIA (por extenso):</t>
        </is>
      </c>
      <c r="B39" s="86">
        <f>VLOOKUP(B10, A51:C75,2,FALSE)</f>
        <v/>
      </c>
      <c r="M39" s="122" t="n"/>
      <c r="N39" s="122" t="n"/>
      <c r="P39" s="122" t="n"/>
      <c r="S39" s="122" t="n"/>
    </row>
    <row r="40" ht="13" customHeight="1" s="200">
      <c r="A40" s="84" t="inlineStr">
        <is>
          <t>SIGLA DO COMPRADOR:</t>
        </is>
      </c>
      <c r="B40" s="82">
        <f>CNS_PrintAS!T2</f>
        <v/>
      </c>
      <c r="M40" s="122" t="n"/>
      <c r="N40" s="122" t="n"/>
      <c r="P40" s="122" t="n"/>
      <c r="S40" s="122" t="n"/>
    </row>
    <row r="41" ht="13" customHeight="1" s="200">
      <c r="A41" s="84" t="inlineStr">
        <is>
          <t>VALOR TOTAL:</t>
        </is>
      </c>
      <c r="B41" s="87">
        <f>CNS_PrintAS!S2</f>
        <v/>
      </c>
      <c r="M41" s="122" t="n"/>
      <c r="N41" s="122" t="n"/>
      <c r="P41" s="122" t="n"/>
      <c r="S41" s="122" t="n"/>
    </row>
    <row r="42" ht="13" customHeight="1" s="200">
      <c r="A42" s="84" t="inlineStr">
        <is>
          <t>FLS. DAS PROPOSTAS:</t>
        </is>
      </c>
      <c r="B42" s="82" t="n"/>
      <c r="M42" s="122" t="n"/>
      <c r="N42" s="122" t="n"/>
      <c r="P42" s="122" t="n"/>
      <c r="S42" s="122" t="n"/>
    </row>
    <row r="43" ht="13" customHeight="1" s="200">
      <c r="A43" s="73" t="inlineStr">
        <is>
          <t>FL. DO MAPA:</t>
        </is>
      </c>
      <c r="B43" s="126" t="inlineStr">
        <is>
          <t>35</t>
        </is>
      </c>
      <c r="M43" s="122" t="n"/>
      <c r="N43" s="122" t="n"/>
      <c r="P43" s="122" t="n"/>
      <c r="S43" s="122" t="n"/>
    </row>
    <row r="44">
      <c r="M44" s="122" t="n"/>
      <c r="N44" s="122" t="n"/>
      <c r="P44" s="122" t="n"/>
      <c r="S44" s="122" t="n"/>
    </row>
    <row r="45">
      <c r="M45" s="122" t="n"/>
      <c r="N45" s="122" t="n"/>
      <c r="P45" s="122" t="n"/>
      <c r="S45" s="122" t="n"/>
    </row>
    <row r="46">
      <c r="M46" s="122" t="n"/>
      <c r="N46" s="122" t="n"/>
      <c r="P46" s="122" t="n"/>
      <c r="S46" s="122" t="n"/>
    </row>
    <row r="47">
      <c r="E47" t="inlineStr">
        <is>
          <t>DL - Art. 29, Inc. I</t>
        </is>
      </c>
      <c r="F47" t="inlineStr">
        <is>
          <t>Dispensa de Licitação - Art. 29, inciso I, da Lei Federal nº 13.303/2016 e Art. 151, inciso I, do Regulamento de Licitações e Contratos da SPTuris</t>
        </is>
      </c>
      <c r="G47" t="inlineStr">
        <is>
          <t>Art. 29, inciso I, da Lei Federal nº 13.303/2016 e Art. 151, inciso I, do Regulamento de Licitações e Contratos da SPTuris</t>
        </is>
      </c>
      <c r="M47" s="122" t="n"/>
      <c r="N47" s="122" t="n"/>
      <c r="P47" s="122" t="n"/>
      <c r="S47" s="122" t="n"/>
    </row>
    <row r="48">
      <c r="E48" t="inlineStr">
        <is>
          <t>DL - Art. 29, Inc. II</t>
        </is>
      </c>
      <c r="F48" t="inlineStr">
        <is>
          <t>Dispensa de Licitação - Art. 29, inciso II, da Lei Federal nº 13.303/2016 e Art. 151, inciso II, do Regulamento de Licitações e Contratos da SPTuris</t>
        </is>
      </c>
      <c r="G48" t="inlineStr">
        <is>
          <t>Art. 29, inciso II, da Lei Federal nº 13.303/2016 e Art. 151, inciso II, do Regulamento de Licitações e Contratos da SPTuris</t>
        </is>
      </c>
      <c r="M48" s="122" t="n"/>
      <c r="N48" s="122" t="n"/>
      <c r="P48" s="122" t="n"/>
      <c r="S48" s="122" t="n"/>
    </row>
    <row r="49" ht="13" customHeight="1" s="200">
      <c r="A49" s="199" t="inlineStr">
        <is>
          <t>GERÊNCIAS</t>
        </is>
      </c>
      <c r="M49" s="122" t="n"/>
      <c r="N49" s="122" t="n"/>
      <c r="P49" s="122" t="n"/>
      <c r="S49" s="122" t="n"/>
    </row>
    <row r="50">
      <c r="M50" s="122" t="n"/>
      <c r="N50" s="122" t="n"/>
      <c r="P50" s="122" t="n"/>
      <c r="S50" s="122" t="n"/>
    </row>
    <row r="51">
      <c r="A51" t="inlineStr">
        <is>
          <t>GJU</t>
        </is>
      </c>
      <c r="B51" t="inlineStr">
        <is>
          <t>Gerência Jurídica</t>
        </is>
      </c>
      <c r="C51" t="inlineStr">
        <is>
          <t>Lucas Campos</t>
        </is>
      </c>
      <c r="M51" s="122" t="n"/>
      <c r="N51" s="122" t="n"/>
      <c r="P51" s="122" t="n"/>
      <c r="S51" s="122" t="n"/>
    </row>
    <row r="52">
      <c r="A52" t="inlineStr">
        <is>
          <t>DET</t>
        </is>
      </c>
      <c r="B52" t="inlineStr">
        <is>
          <t>Diretoria de Eventos e Turismo</t>
        </is>
      </c>
      <c r="C52" t="inlineStr">
        <is>
          <t>Thiago Lobo</t>
        </is>
      </c>
      <c r="M52" s="122" t="n"/>
      <c r="N52" s="122" t="n"/>
      <c r="P52" s="122" t="n"/>
      <c r="S52" s="122" t="n"/>
    </row>
    <row r="53">
      <c r="A53" t="inlineStr">
        <is>
          <t>GPE</t>
        </is>
      </c>
      <c r="B53" t="inlineStr">
        <is>
          <t>Gerência de Produção de Eventos</t>
        </is>
      </c>
      <c r="C53" t="inlineStr">
        <is>
          <t>Edilson Vieira</t>
        </is>
      </c>
      <c r="M53" s="122" t="n"/>
      <c r="N53" s="122" t="n"/>
      <c r="P53" s="122" t="n"/>
      <c r="S53" s="122" t="n"/>
    </row>
    <row r="54">
      <c r="A54" t="inlineStr">
        <is>
          <t>GEV</t>
        </is>
      </c>
      <c r="B54" t="inlineStr">
        <is>
          <t>Gerência de Eventos</t>
        </is>
      </c>
      <c r="C54" t="inlineStr">
        <is>
          <t>Karina Picciolli</t>
        </is>
      </c>
      <c r="M54" s="122" t="n"/>
      <c r="N54" s="122" t="n"/>
      <c r="P54" s="122" t="n"/>
      <c r="S54" s="122" t="n"/>
    </row>
    <row r="55">
      <c r="A55" t="inlineStr">
        <is>
          <t>GPC</t>
        </is>
      </c>
      <c r="B55" t="inlineStr">
        <is>
          <t>Gerência de Planejamento e Controle</t>
        </is>
      </c>
      <c r="C55" t="inlineStr">
        <is>
          <t>Simone Andrea Rodrigues</t>
        </is>
      </c>
      <c r="M55" s="122" t="n"/>
      <c r="N55" s="122" t="n"/>
      <c r="P55" s="122" t="n"/>
      <c r="S55" s="122" t="n"/>
    </row>
    <row r="56">
      <c r="A56" t="inlineStr">
        <is>
          <t>GTU</t>
        </is>
      </c>
      <c r="B56" t="inlineStr">
        <is>
          <t>Gerência de Turismo</t>
        </is>
      </c>
      <c r="C56" t="inlineStr">
        <is>
          <t>Fernanda Ascar</t>
        </is>
      </c>
      <c r="M56" s="122" t="n"/>
      <c r="N56" s="122" t="n"/>
      <c r="P56" s="122" t="n"/>
      <c r="S56" s="122" t="n"/>
    </row>
    <row r="57">
      <c r="A57" t="inlineStr">
        <is>
          <t>DMV</t>
        </is>
      </c>
      <c r="B57" t="inlineStr">
        <is>
          <t>Diretoria de Marketing e Vendas</t>
        </is>
      </c>
      <c r="C57" t="inlineStr">
        <is>
          <t>Guilherme Birello</t>
        </is>
      </c>
      <c r="M57" s="122" t="n"/>
      <c r="N57" s="122" t="n"/>
      <c r="P57" s="122" t="n"/>
      <c r="S57" s="122" t="n"/>
    </row>
    <row r="58">
      <c r="A58" t="inlineStr">
        <is>
          <t>GM</t>
        </is>
      </c>
      <c r="B58" t="inlineStr">
        <is>
          <t>Gerência de Mercado</t>
        </is>
      </c>
      <c r="C58" t="inlineStr">
        <is>
          <t>João Grande</t>
        </is>
      </c>
      <c r="M58" s="122" t="n"/>
      <c r="N58" s="122" t="n"/>
      <c r="P58" s="122" t="n"/>
      <c r="S58" s="122" t="n"/>
    </row>
    <row r="59">
      <c r="A59" t="inlineStr">
        <is>
          <t>GAE</t>
        </is>
      </c>
      <c r="B59" t="inlineStr">
        <is>
          <t>Gerência de Ações Estratégicas</t>
        </is>
      </c>
      <c r="C59" t="inlineStr">
        <is>
          <t>Paulo Bettanin</t>
        </is>
      </c>
      <c r="M59" s="122" t="n"/>
      <c r="N59" s="122" t="n"/>
      <c r="P59" s="122" t="n"/>
      <c r="S59" s="122" t="n"/>
    </row>
    <row r="60">
      <c r="A60" t="inlineStr">
        <is>
          <t>DIE</t>
        </is>
      </c>
      <c r="B60" t="inlineStr">
        <is>
          <t>Diretoria de Infraestrutura</t>
        </is>
      </c>
      <c r="C60" t="inlineStr">
        <is>
          <t>Sandro Cuoghi</t>
        </is>
      </c>
      <c r="M60" s="122" t="n"/>
      <c r="N60" s="122" t="n"/>
      <c r="P60" s="122" t="n"/>
      <c r="S60" s="122" t="n"/>
    </row>
    <row r="61">
      <c r="A61" t="inlineStr">
        <is>
          <t>GEM</t>
        </is>
      </c>
      <c r="B61" t="inlineStr">
        <is>
          <t>Gerência de Manutenção</t>
        </is>
      </c>
      <c r="C61" t="inlineStr">
        <is>
          <t>Luciana P. Gomes</t>
        </is>
      </c>
      <c r="M61" s="122" t="n"/>
      <c r="N61" s="122" t="n"/>
      <c r="P61" s="122" t="n"/>
      <c r="S61" s="122" t="n"/>
    </row>
    <row r="62">
      <c r="A62" t="inlineStr">
        <is>
          <t>GIE</t>
        </is>
      </c>
      <c r="B62" t="inlineStr">
        <is>
          <t>Gerência de Implantação de Empreendimentos</t>
        </is>
      </c>
      <c r="C62" t="inlineStr">
        <is>
          <t>Sérgio Lazzarini</t>
        </is>
      </c>
      <c r="M62" s="122" t="n"/>
      <c r="N62" s="122" t="n"/>
      <c r="P62" s="122" t="n"/>
      <c r="S62" s="122" t="n"/>
    </row>
    <row r="63">
      <c r="A63" t="inlineStr">
        <is>
          <t>GOP</t>
        </is>
      </c>
      <c r="B63" t="inlineStr">
        <is>
          <t>Gerência de Operações</t>
        </is>
      </c>
      <c r="C63" t="inlineStr">
        <is>
          <t>Ricardo Lozon</t>
        </is>
      </c>
      <c r="M63" s="122" t="n"/>
      <c r="N63" s="122" t="n"/>
      <c r="P63" s="122" t="n"/>
      <c r="S63" s="122" t="n"/>
    </row>
    <row r="64">
      <c r="A64" t="inlineStr">
        <is>
          <t>GT</t>
        </is>
      </c>
      <c r="B64" t="inlineStr">
        <is>
          <t>Gerência de Terceirização</t>
        </is>
      </c>
      <c r="C64" t="inlineStr">
        <is>
          <t>Izaias Lima</t>
        </is>
      </c>
      <c r="M64" s="122" t="n"/>
      <c r="N64" s="122" t="n"/>
      <c r="P64" s="122" t="n"/>
      <c r="S64" s="122" t="n"/>
    </row>
    <row r="65">
      <c r="A65" t="inlineStr">
        <is>
          <t>DAF</t>
        </is>
      </c>
      <c r="B65" t="inlineStr">
        <is>
          <t>Diretoria Administrativa, Financeira e de Relação com Investidores</t>
        </is>
      </c>
      <c r="C65" t="inlineStr">
        <is>
          <t>Rodrigo Kluska</t>
        </is>
      </c>
      <c r="M65" s="122" t="n"/>
      <c r="N65" s="122" t="n"/>
      <c r="P65" s="122" t="n"/>
      <c r="S65" s="122" t="n"/>
    </row>
    <row r="66">
      <c r="A66" t="inlineStr">
        <is>
          <t>GCM</t>
        </is>
      </c>
      <c r="B66" t="inlineStr">
        <is>
          <t>Gerência de Comunicação</t>
        </is>
      </c>
      <c r="C66" t="inlineStr">
        <is>
          <t>Marcelo Iha</t>
        </is>
      </c>
      <c r="M66" s="122" t="n"/>
      <c r="N66" s="122" t="n"/>
      <c r="P66" s="122" t="n"/>
      <c r="S66" s="122" t="n"/>
    </row>
    <row r="67">
      <c r="A67" t="inlineStr">
        <is>
          <t>AP</t>
        </is>
      </c>
      <c r="B67" t="inlineStr">
        <is>
          <t>Área de Pessoas</t>
        </is>
      </c>
      <c r="C67" t="inlineStr">
        <is>
          <t>Ana Paula Alves</t>
        </is>
      </c>
      <c r="M67" s="122" t="n"/>
      <c r="N67" s="122" t="n"/>
      <c r="P67" s="122" t="n"/>
      <c r="S67" s="122" t="n"/>
    </row>
    <row r="68">
      <c r="A68" t="inlineStr">
        <is>
          <t>GDC</t>
        </is>
      </c>
      <c r="B68" t="inlineStr">
        <is>
          <t>Gerência de Controladoria</t>
        </is>
      </c>
      <c r="C68" t="inlineStr">
        <is>
          <t>João Paulo Aluízio</t>
        </is>
      </c>
      <c r="M68" s="122" t="n"/>
      <c r="N68" s="122" t="n"/>
      <c r="P68" s="122" t="n"/>
      <c r="S68" s="122" t="n"/>
    </row>
    <row r="69">
      <c r="A69" t="inlineStr">
        <is>
          <t>GCO</t>
        </is>
      </c>
      <c r="B69" t="inlineStr">
        <is>
          <t>Gerência Administrativa, de Compras e de Contratos</t>
        </is>
      </c>
      <c r="C69" t="inlineStr">
        <is>
          <t>Edson Saura</t>
        </is>
      </c>
      <c r="M69" s="122" t="n"/>
      <c r="N69" s="122" t="n"/>
      <c r="P69" s="122" t="n"/>
      <c r="S69" s="122" t="n"/>
    </row>
    <row r="70">
      <c r="A70" t="inlineStr">
        <is>
          <t>GTI</t>
        </is>
      </c>
      <c r="B70" t="inlineStr">
        <is>
          <t>Gerência de Tecnologia da Informação</t>
        </is>
      </c>
      <c r="C70" t="inlineStr">
        <is>
          <t>Daniel Oshiro</t>
        </is>
      </c>
      <c r="M70" s="122" t="n"/>
      <c r="N70" s="122" t="n"/>
      <c r="P70" s="122" t="n"/>
      <c r="S70" s="122" t="n"/>
    </row>
    <row r="71">
      <c r="A71" t="inlineStr">
        <is>
          <t>GDP</t>
        </is>
      </c>
      <c r="B71" t="inlineStr">
        <is>
          <t>Gerência de Pesquisa</t>
        </is>
      </c>
      <c r="C71" t="inlineStr">
        <is>
          <t>João Oliveira</t>
        </is>
      </c>
      <c r="M71" s="122" t="n"/>
      <c r="N71" s="122" t="n"/>
      <c r="P71" s="122" t="n"/>
      <c r="S71" s="122" t="n"/>
    </row>
    <row r="72">
      <c r="A72" t="inlineStr">
        <is>
          <t>DCO</t>
        </is>
      </c>
      <c r="B72" t="inlineStr">
        <is>
          <t>Diretoria de Conformidade e Gestão de Riscos</t>
        </is>
      </c>
      <c r="C72" t="inlineStr">
        <is>
          <t>Lucas Campos</t>
        </is>
      </c>
      <c r="M72" s="122" t="n"/>
      <c r="N72" s="122" t="n"/>
      <c r="P72" s="122" t="n"/>
      <c r="S72" s="122" t="n"/>
    </row>
    <row r="73">
      <c r="A73" t="inlineStr">
        <is>
          <t>GGR</t>
        </is>
      </c>
      <c r="B73" t="inlineStr">
        <is>
          <t>Gerência de Gestão de Riscos e Controles Internos</t>
        </is>
      </c>
      <c r="C73" t="inlineStr">
        <is>
          <t>Alexandre do Nascimento</t>
        </is>
      </c>
      <c r="M73" s="122" t="n"/>
      <c r="N73" s="122" t="n"/>
      <c r="P73" s="122" t="n"/>
      <c r="S73" s="122" t="n"/>
    </row>
    <row r="74">
      <c r="A74" t="inlineStr">
        <is>
          <t>GIN</t>
        </is>
      </c>
      <c r="B74" t="inlineStr">
        <is>
          <t>Gerência de Integridade</t>
        </is>
      </c>
      <c r="C74" t="inlineStr">
        <is>
          <t>Marco Carreira</t>
        </is>
      </c>
      <c r="M74" s="122" t="n"/>
      <c r="N74" s="122" t="n"/>
      <c r="P74" s="122" t="n"/>
      <c r="S74" s="122" t="n"/>
    </row>
    <row r="75">
      <c r="A75" t="inlineStr">
        <is>
          <t>DRE</t>
        </is>
      </c>
      <c r="B75" t="inlineStr">
        <is>
          <t>Diretoria de Representação dos Empregados</t>
        </is>
      </c>
      <c r="C75" t="inlineStr">
        <is>
          <t>Raymundo Pedro Gonçalves Filho</t>
        </is>
      </c>
      <c r="M75" s="122" t="n"/>
      <c r="N75" s="122" t="n"/>
      <c r="P75" s="122" t="n"/>
      <c r="S75" s="122" t="n"/>
    </row>
    <row r="76">
      <c r="M76" s="122" t="n"/>
      <c r="N76" s="122" t="n"/>
      <c r="P76" s="122" t="n"/>
      <c r="S76" s="122" t="n"/>
    </row>
    <row r="77">
      <c r="M77" s="122" t="n"/>
      <c r="N77" s="122" t="n"/>
      <c r="P77" s="122" t="n"/>
      <c r="S77" s="122" t="n"/>
    </row>
    <row r="78" ht="13" customHeight="1" s="200">
      <c r="A78" s="199" t="inlineStr">
        <is>
          <t>PRINCIPAIS RESPONSÁVEIS</t>
        </is>
      </c>
      <c r="M78" s="122" t="n"/>
      <c r="N78" s="122" t="n"/>
      <c r="P78" s="122" t="n"/>
      <c r="S78" s="122" t="n"/>
    </row>
    <row r="79">
      <c r="M79" s="122" t="n"/>
      <c r="N79" s="122" t="n"/>
      <c r="P79" s="122" t="n"/>
      <c r="S79" s="122" t="n"/>
    </row>
    <row r="80">
      <c r="A80" t="inlineStr">
        <is>
          <t>Outros (Preencher Abaixo)</t>
        </is>
      </c>
      <c r="M80" s="122" t="n"/>
      <c r="N80" s="122" t="n"/>
      <c r="P80" s="122" t="n"/>
      <c r="S80" s="122" t="n"/>
    </row>
    <row r="81">
      <c r="A81" s="228" t="inlineStr">
        <is>
          <t>Adriana de Oliveira</t>
        </is>
      </c>
      <c r="B81" s="228" t="inlineStr">
        <is>
          <t>(11) 2226-0512</t>
        </is>
      </c>
      <c r="C81" s="228" t="inlineStr">
        <is>
          <t>adrianaoliveira@spturis.com</t>
        </is>
      </c>
      <c r="M81" s="122" t="n"/>
      <c r="N81" s="122" t="n"/>
      <c r="P81" s="122" t="n"/>
      <c r="S81" s="122" t="n"/>
    </row>
    <row r="82">
      <c r="A82" t="inlineStr">
        <is>
          <t>André Lima</t>
        </is>
      </c>
      <c r="B82" t="inlineStr">
        <is>
          <t>(11) 2226-0590</t>
        </is>
      </c>
      <c r="C82" t="inlineStr">
        <is>
          <t>andrelima@spturis.com</t>
        </is>
      </c>
      <c r="M82" s="122" t="n"/>
      <c r="N82" s="122" t="n"/>
      <c r="P82" s="122" t="n"/>
      <c r="S82" s="122" t="n"/>
    </row>
    <row r="83">
      <c r="A83" s="228" t="inlineStr">
        <is>
          <t>André Reis</t>
        </is>
      </c>
      <c r="B83" s="228" t="inlineStr">
        <is>
          <t>(11) 2226-0499</t>
        </is>
      </c>
      <c r="C83" s="228" t="inlineStr">
        <is>
          <t>reis@spturis.com</t>
        </is>
      </c>
      <c r="M83" s="122" t="n"/>
      <c r="N83" s="122" t="n"/>
      <c r="P83" s="122" t="n"/>
      <c r="S83" s="122" t="n"/>
    </row>
    <row r="84">
      <c r="A84" t="inlineStr">
        <is>
          <t>Andrea da Matta</t>
        </is>
      </c>
      <c r="B84" t="inlineStr">
        <is>
          <t>(11) 2226-0785</t>
        </is>
      </c>
      <c r="C84" t="inlineStr">
        <is>
          <t>andrea.damatta@spturis.com</t>
        </is>
      </c>
      <c r="M84" s="122" t="n"/>
      <c r="N84" s="122" t="n"/>
      <c r="P84" s="122" t="n"/>
      <c r="S84" s="122" t="n"/>
    </row>
    <row r="85">
      <c r="A85" s="228" t="inlineStr">
        <is>
          <t>Daniela de Proença Mião</t>
        </is>
      </c>
      <c r="B85" s="228" t="inlineStr">
        <is>
          <t>(11) 2089-7517</t>
        </is>
      </c>
      <c r="C85" s="228" t="inlineStr">
        <is>
          <t>daniela.proenca@spturis.com</t>
        </is>
      </c>
      <c r="M85" s="122" t="n"/>
      <c r="N85" s="122" t="n"/>
      <c r="P85" s="122" t="n"/>
      <c r="S85" s="122" t="n"/>
    </row>
    <row r="86">
      <c r="A86" s="228" t="inlineStr">
        <is>
          <t>Danielle Ogrizek</t>
        </is>
      </c>
      <c r="B86" s="228" t="inlineStr">
        <is>
          <t>(11) 2226-0583</t>
        </is>
      </c>
      <c r="C86" s="228" t="inlineStr">
        <is>
          <t>daniogri@spturis.com</t>
        </is>
      </c>
      <c r="M86" s="122" t="n"/>
      <c r="N86" s="122" t="n"/>
      <c r="P86" s="122" t="n"/>
      <c r="S86" s="122" t="n"/>
    </row>
    <row r="87">
      <c r="A87" t="inlineStr">
        <is>
          <t>Dida Egen</t>
        </is>
      </c>
      <c r="B87" t="inlineStr">
        <is>
          <t>(11) 2226-0581</t>
        </is>
      </c>
      <c r="C87" t="inlineStr">
        <is>
          <t>dida@spturis.com</t>
        </is>
      </c>
      <c r="M87" s="122" t="n"/>
      <c r="N87" s="122" t="n"/>
      <c r="P87" s="122" t="n"/>
      <c r="S87" s="122" t="n"/>
    </row>
    <row r="88">
      <c r="A88" t="inlineStr">
        <is>
          <t>Edson Saura</t>
        </is>
      </c>
      <c r="B88" t="inlineStr">
        <is>
          <t>(11) 2226-0439</t>
        </is>
      </c>
      <c r="C88" t="inlineStr">
        <is>
          <t>edson@spturis.com</t>
        </is>
      </c>
      <c r="M88" s="122" t="n"/>
      <c r="N88" s="122" t="n"/>
      <c r="P88" s="122" t="n"/>
      <c r="S88" s="122" t="n"/>
    </row>
    <row r="89">
      <c r="A89" t="inlineStr">
        <is>
          <t>Elen Cristina</t>
        </is>
      </c>
      <c r="B89" t="inlineStr">
        <is>
          <t>(11) 2226-0682</t>
        </is>
      </c>
      <c r="C89" t="inlineStr">
        <is>
          <t>elencristina@spturis.com</t>
        </is>
      </c>
      <c r="M89" s="122" t="n"/>
      <c r="N89" s="122" t="n"/>
      <c r="P89" s="122" t="n"/>
      <c r="S89" s="122" t="n"/>
    </row>
    <row r="90">
      <c r="A90" s="228" t="inlineStr">
        <is>
          <t>Elizeu Cardoso Suaves</t>
        </is>
      </c>
      <c r="B90" s="228" t="inlineStr">
        <is>
          <t>(11) 2226-0654</t>
        </is>
      </c>
      <c r="C90" s="228" t="inlineStr">
        <is>
          <t>suaves@spturis.com</t>
        </is>
      </c>
      <c r="M90" s="122" t="n"/>
      <c r="N90" s="122" t="n"/>
      <c r="P90" s="122" t="n"/>
      <c r="S90" s="122" t="n"/>
    </row>
    <row r="91">
      <c r="A91" t="inlineStr">
        <is>
          <t>João Brito</t>
        </is>
      </c>
      <c r="B91" t="inlineStr">
        <is>
          <t>(11) 2226-0543</t>
        </is>
      </c>
      <c r="C91" t="inlineStr">
        <is>
          <t>joao.brito@spturis.com</t>
        </is>
      </c>
      <c r="M91" s="122" t="n"/>
      <c r="N91" s="122" t="n"/>
      <c r="P91" s="122" t="n"/>
      <c r="S91" s="122" t="n"/>
    </row>
    <row r="92">
      <c r="A92" s="228" t="inlineStr">
        <is>
          <t>Lígia Moraes</t>
        </is>
      </c>
      <c r="B92" s="228" t="inlineStr">
        <is>
          <t>(11) 2226-0666</t>
        </is>
      </c>
      <c r="C92" s="228" t="inlineStr">
        <is>
          <t>ligiamoraes@spturis.com</t>
        </is>
      </c>
      <c r="M92" s="122" t="n"/>
      <c r="N92" s="122" t="n"/>
      <c r="P92" s="122" t="n"/>
      <c r="S92" s="122" t="n"/>
    </row>
    <row r="93">
      <c r="A93" t="inlineStr">
        <is>
          <t>Luciana P. Gomes</t>
        </is>
      </c>
      <c r="B93" t="inlineStr">
        <is>
          <t>(11) 2226-0517</t>
        </is>
      </c>
      <c r="C93" t="inlineStr">
        <is>
          <t>luciana.gomes@spturis.com</t>
        </is>
      </c>
      <c r="M93" s="122" t="n"/>
      <c r="N93" s="122" t="n"/>
      <c r="P93" s="122" t="n"/>
      <c r="S93" s="122" t="n"/>
    </row>
    <row r="94">
      <c r="A94" t="inlineStr">
        <is>
          <t>Luís Gaspar</t>
        </is>
      </c>
      <c r="B94" t="inlineStr">
        <is>
          <t>(11) 2226-0527</t>
        </is>
      </c>
      <c r="C94" t="inlineStr">
        <is>
          <t>luisgaspar@spturis.com</t>
        </is>
      </c>
      <c r="M94" s="122" t="n"/>
      <c r="N94" s="122" t="n"/>
      <c r="P94" s="122" t="n"/>
      <c r="S94" s="122" t="n"/>
    </row>
    <row r="95">
      <c r="A95" s="228" t="inlineStr">
        <is>
          <t>Marcelo Alves Ribeiro</t>
        </is>
      </c>
      <c r="B95" s="228" t="inlineStr">
        <is>
          <t>(11) 2226-0570</t>
        </is>
      </c>
      <c r="C95" s="228" t="inlineStr">
        <is>
          <t>marcelo.ribeiro@spturis.com</t>
        </is>
      </c>
      <c r="M95" s="122" t="n"/>
      <c r="N95" s="122" t="n"/>
      <c r="P95" s="122" t="n"/>
      <c r="S95" s="122" t="n"/>
    </row>
    <row r="96">
      <c r="A96" t="inlineStr">
        <is>
          <t>Márcia Fonseca</t>
        </is>
      </c>
      <c r="B96" t="inlineStr">
        <is>
          <t>(11) 2226-0647</t>
        </is>
      </c>
      <c r="C96" t="inlineStr">
        <is>
          <t>marcia.fonseca@spturis.com</t>
        </is>
      </c>
      <c r="M96" s="122" t="n"/>
      <c r="N96" s="122" t="n"/>
      <c r="P96" s="122" t="n"/>
      <c r="S96" s="122" t="n"/>
    </row>
    <row r="97">
      <c r="A97" t="inlineStr">
        <is>
          <t>Márcio Roberto de Oliveira</t>
        </is>
      </c>
      <c r="B97" t="inlineStr">
        <is>
          <t>(11) 2226-0465</t>
        </is>
      </c>
      <c r="C97" t="inlineStr">
        <is>
          <t>marcio@spturis.com</t>
        </is>
      </c>
      <c r="M97" s="122" t="n"/>
      <c r="N97" s="122" t="n"/>
      <c r="P97" s="122" t="n"/>
      <c r="S97" s="122" t="n"/>
    </row>
    <row r="98">
      <c r="A98" s="228" t="inlineStr">
        <is>
          <t>Matheus Erbano</t>
        </is>
      </c>
      <c r="B98" s="228" t="inlineStr">
        <is>
          <t>(11) 2226-0786</t>
        </is>
      </c>
      <c r="C98" s="228" t="inlineStr">
        <is>
          <t>merbano@spturis.com</t>
        </is>
      </c>
      <c r="M98" s="122" t="n"/>
      <c r="N98" s="122" t="n"/>
      <c r="P98" s="122" t="n"/>
      <c r="S98" s="122" t="n"/>
    </row>
    <row r="99">
      <c r="A99" s="228" t="inlineStr">
        <is>
          <t>Verônica C. Vargas</t>
        </is>
      </c>
      <c r="B99" s="228" t="inlineStr">
        <is>
          <t>(11) 2226-0466</t>
        </is>
      </c>
      <c r="C99" s="228" t="inlineStr">
        <is>
          <t>veronica@spturis.com</t>
        </is>
      </c>
      <c r="M99" s="122" t="n"/>
      <c r="N99" s="122" t="n"/>
      <c r="P99" s="122" t="n"/>
      <c r="S99" s="122" t="n"/>
    </row>
    <row r="100">
      <c r="A100" s="228" t="inlineStr">
        <is>
          <t>William Nascimento</t>
        </is>
      </c>
      <c r="B100" s="228" t="inlineStr">
        <is>
          <t>(11) 2089-7502</t>
        </is>
      </c>
      <c r="C100" s="228" t="inlineStr">
        <is>
          <t>william@spturis.com</t>
        </is>
      </c>
      <c r="M100" s="122" t="n"/>
      <c r="N100" s="122" t="n"/>
      <c r="P100" s="122" t="n"/>
      <c r="S100" s="122" t="n"/>
    </row>
    <row r="101">
      <c r="M101" s="122" t="n"/>
      <c r="N101" s="122" t="n"/>
      <c r="P101" s="122" t="n"/>
      <c r="S101" s="122" t="n"/>
    </row>
    <row r="102">
      <c r="M102" s="122" t="n"/>
      <c r="N102" s="122" t="n"/>
      <c r="P102" s="122" t="n"/>
      <c r="S102" s="122" t="n"/>
    </row>
    <row r="103">
      <c r="M103" s="122" t="n"/>
      <c r="N103" s="122" t="n"/>
      <c r="P103" s="122" t="n"/>
      <c r="S103" s="122" t="n"/>
    </row>
    <row r="104">
      <c r="M104" s="122" t="n"/>
      <c r="N104" s="122" t="n"/>
      <c r="P104" s="122" t="n"/>
      <c r="S104" s="122" t="n"/>
    </row>
    <row r="105">
      <c r="M105" s="122" t="n"/>
      <c r="N105" s="122" t="n"/>
      <c r="P105" s="122" t="n"/>
      <c r="S105" s="122" t="n"/>
    </row>
    <row r="106">
      <c r="M106" s="122" t="n"/>
      <c r="N106" s="122" t="n"/>
      <c r="P106" s="122" t="n"/>
      <c r="S106" s="122" t="n"/>
    </row>
    <row r="107">
      <c r="M107" s="122" t="n"/>
      <c r="N107" s="122" t="n"/>
      <c r="P107" s="122" t="n"/>
      <c r="S107" s="122" t="n"/>
    </row>
    <row r="108">
      <c r="M108" s="122" t="n"/>
      <c r="N108" s="122" t="n"/>
      <c r="P108" s="122" t="n"/>
      <c r="S108" s="122" t="n"/>
    </row>
    <row r="109">
      <c r="M109" s="122" t="n"/>
      <c r="N109" s="122" t="n"/>
      <c r="P109" s="122" t="n"/>
      <c r="S109" s="122" t="n"/>
    </row>
    <row r="110">
      <c r="M110" s="122" t="n"/>
      <c r="N110" s="122" t="n"/>
      <c r="P110" s="122" t="n"/>
      <c r="S110" s="122" t="n"/>
    </row>
  </sheetData>
  <mergeCells count="3">
    <mergeCell ref="A1:B1"/>
    <mergeCell ref="A49:C49"/>
    <mergeCell ref="A78:C78"/>
  </mergeCells>
  <conditionalFormatting sqref="B31">
    <cfRule type="expression" priority="1" dxfId="1" stopIfTrue="1">
      <formula>$D$31=FALSE</formula>
    </cfRule>
    <cfRule type="expression" priority="2" dxfId="0" stopIfTrue="1">
      <formula>$D$31=TRUE</formula>
    </cfRule>
  </conditionalFormatting>
  <dataValidations count="1">
    <dataValidation sqref="B11" showErrorMessage="1" showInputMessage="1" allowBlank="0" errorTitle="Erro" error="Selecione o gestor na caixa de seleção. Caso queira colocar manualmente, selecione &quot;Outros&quot;" prompt="Selecione o gestor do contrato na lista" type="list">
      <formula1>$A$80:$A$100</formula1>
    </dataValidation>
  </dataValidations>
  <pageMargins left="0.787401575" right="0.787401575" top="0.984251969" bottom="0.984251969" header="0.492125985" footer="0.492125985"/>
  <pageSetup orientation="portrait" paperSize="9"/>
  <colBreaks count="1" manualBreakCount="1">
    <brk id="2" min="0" max="1048575" man="1"/>
  </colBreaks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A1" sqref="A1"/>
    </sheetView>
  </sheetViews>
  <sheetFormatPr baseColWidth="8" defaultRowHeight="12.5"/>
  <sheetData>
    <row r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</row>
    <row r="2">
      <c r="A2" s="123" t="n"/>
      <c r="B2" s="123" t="n"/>
      <c r="C2" s="122" t="n"/>
      <c r="D2" s="123" t="n"/>
      <c r="E2" s="123" t="n"/>
      <c r="F2" s="123" t="n"/>
      <c r="G2" s="123" t="n"/>
      <c r="H2" s="123" t="n"/>
      <c r="I2" s="123" t="n"/>
      <c r="J2" s="123" t="n"/>
      <c r="K2" s="123" t="n"/>
      <c r="L2" s="123" t="n"/>
      <c r="M2" s="123" t="n"/>
      <c r="N2" s="123" t="n"/>
      <c r="O2" s="123" t="n"/>
      <c r="P2" s="123" t="n"/>
      <c r="Q2" s="123" t="n"/>
      <c r="R2" s="338" t="n"/>
      <c r="S2" s="123" t="n"/>
      <c r="T2" s="123" t="n"/>
    </row>
  </sheetData>
  <pageMargins left="0.787401575" right="0.787401575" top="0.984251969" bottom="0.984251969" header="0.5" footer="0.5"/>
</worksheet>
</file>

<file path=xl/worksheets/sheet2.xml><?xml version="1.0" encoding="utf-8"?>
<worksheet xmlns="http://schemas.openxmlformats.org/spreadsheetml/2006/main">
  <sheetPr codeName="Plan2">
    <outlinePr summaryBelow="1" summaryRight="1"/>
    <pageSetUpPr fitToPage="1"/>
  </sheetPr>
  <dimension ref="A6:R77"/>
  <sheetViews>
    <sheetView showGridLines="0" view="pageBreakPreview" topLeftCell="A28" zoomScale="75" zoomScaleNormal="100" zoomScaleSheetLayoutView="75" workbookViewId="0">
      <selection activeCell="G35" sqref="G35:K41"/>
    </sheetView>
  </sheetViews>
  <sheetFormatPr baseColWidth="8" defaultRowHeight="12.5"/>
  <cols>
    <col width="9.26953125" bestFit="1" customWidth="1" style="200" min="3" max="3"/>
    <col width="10.7265625" customWidth="1" style="200" min="5" max="5"/>
    <col width="0.453125" customWidth="1" style="200" min="6" max="6"/>
    <col width="11" bestFit="1" customWidth="1" style="200" min="9" max="9"/>
    <col width="10.7265625" customWidth="1" style="200" min="11" max="11"/>
    <col width="24.81640625" bestFit="1" customWidth="1" style="200" min="18" max="18"/>
    <col width="38.54296875" bestFit="1" customWidth="1" style="200" min="19" max="19"/>
    <col width="42.453125" bestFit="1" customWidth="1" style="200" min="20" max="20"/>
  </cols>
  <sheetData>
    <row r="6">
      <c r="A6" s="228" t="n"/>
      <c r="B6" s="228" t="n"/>
      <c r="C6" s="228" t="n"/>
      <c r="D6" s="228" t="n"/>
      <c r="E6" s="309" t="n"/>
      <c r="F6" s="309" t="inlineStr">
        <is>
          <t>INFORMAÇÕES / DESPACHOS</t>
        </is>
      </c>
      <c r="G6" s="228" t="n"/>
      <c r="H6" s="228" t="n"/>
      <c r="I6" s="228" t="n"/>
      <c r="J6" s="228" t="n"/>
      <c r="K6" s="228" t="n"/>
    </row>
    <row r="7" ht="15.5" customHeight="1" s="200">
      <c r="A7" s="228" t="n"/>
      <c r="B7" s="228" t="n"/>
      <c r="C7" s="228" t="n"/>
      <c r="D7" s="228" t="n"/>
      <c r="E7" s="28" t="n"/>
      <c r="F7" s="28">
        <f>CONCATENATE("Processo com D.L. ",dados!B8)</f>
        <v/>
      </c>
      <c r="G7" s="228" t="n"/>
      <c r="H7" s="228" t="n"/>
      <c r="I7" s="228" t="n"/>
      <c r="J7" s="228" t="n"/>
      <c r="K7" s="228" t="n"/>
    </row>
    <row r="8" ht="15.75" customHeight="1" s="200">
      <c r="A8" s="221">
        <f>CONCATENATE("OBJETO: ",dados!B38)</f>
        <v/>
      </c>
    </row>
    <row r="9" ht="15.75" customHeight="1" s="200" thickBot="1">
      <c r="A9" s="222" t="n"/>
      <c r="B9" s="222" t="n"/>
      <c r="C9" s="222" t="n"/>
      <c r="D9" s="222" t="n"/>
      <c r="E9" s="222" t="n"/>
      <c r="F9" s="222" t="n"/>
      <c r="G9" s="222" t="n"/>
      <c r="H9" s="222" t="n"/>
      <c r="I9" s="222" t="n"/>
      <c r="J9" s="222" t="n"/>
      <c r="K9" s="222" t="n"/>
    </row>
    <row r="10" ht="15.5" customHeight="1" s="200">
      <c r="A10" s="90" t="inlineStr">
        <is>
          <t>À</t>
        </is>
      </c>
      <c r="B10" s="91" t="n"/>
      <c r="C10" s="91" t="n"/>
      <c r="D10" s="91" t="n"/>
      <c r="E10" s="105" t="n"/>
      <c r="F10" s="91" t="n"/>
      <c r="G10" s="112" t="inlineStr">
        <is>
          <t>À</t>
        </is>
      </c>
      <c r="H10" s="91" t="n"/>
      <c r="I10" s="91" t="n"/>
      <c r="J10" s="91" t="n"/>
      <c r="K10" s="53" t="n"/>
    </row>
    <row r="11" ht="15.5" customHeight="1" s="200">
      <c r="A11" s="54" t="inlineStr">
        <is>
          <t>CCO/GCO</t>
        </is>
      </c>
      <c r="B11" s="88" t="n"/>
      <c r="C11" s="88" t="n"/>
      <c r="D11" s="88" t="n"/>
      <c r="E11" s="60" t="n"/>
      <c r="F11" s="88" t="n"/>
      <c r="G11" s="97">
        <f>dados!E35</f>
        <v/>
      </c>
      <c r="H11" s="88" t="n"/>
      <c r="I11" s="88" t="n"/>
      <c r="J11" s="88" t="n"/>
      <c r="K11" s="96" t="n"/>
    </row>
    <row r="12" ht="15.5" customHeight="1" s="200">
      <c r="A12" s="61" t="inlineStr">
        <is>
          <t>Sr. Coordenador,</t>
        </is>
      </c>
      <c r="B12" s="88" t="n"/>
      <c r="C12" s="88" t="n"/>
      <c r="D12" s="88" t="n"/>
      <c r="E12" s="60" t="n"/>
      <c r="F12" s="88" t="n"/>
      <c r="G12" s="124" t="inlineStr">
        <is>
          <t>Sr. Diretor,</t>
        </is>
      </c>
      <c r="H12" s="88" t="n"/>
      <c r="I12" s="88" t="n"/>
      <c r="J12" s="88" t="n"/>
      <c r="K12" s="96" t="n"/>
    </row>
    <row r="13" ht="15" customHeight="1" s="200">
      <c r="A13" s="61" t="n"/>
      <c r="B13" s="88" t="n"/>
      <c r="C13" s="88" t="n"/>
      <c r="D13" s="88" t="n"/>
      <c r="E13" s="60" t="n"/>
      <c r="F13" s="88" t="n"/>
      <c r="G13" s="223" t="n"/>
      <c r="K13" s="203" t="n"/>
    </row>
    <row r="14" ht="15.75" customHeight="1" s="200">
      <c r="A14" s="209">
        <f>CONCATENATE("Trata-se de ",dados!B38," solicitada pela ",dados!B39,", conforme consta na SC/S ",dados!B10," nº ",dados!B9," à fl. 001.")</f>
        <v/>
      </c>
      <c r="E14" s="207" t="n"/>
      <c r="F14" s="158" t="n"/>
      <c r="G14" s="219">
        <f>IF(dados!B23&lt;&gt;"-",CONCATENATE("Encaminho o presente processo propondo a homologação da Dispensa de Licitação Eletrônica nº ",dados!B23," no sistema Licitações-e, a autorização da contratação, o empenhamento e a realização da despesa, conforme solicitado na cota anterior."),CONCATENATE("Encaminho o presente processo propondo a autorização da contratação, o empenhamento e a realização da despesa, conforme solicitado na cota anterior."))</f>
        <v/>
      </c>
      <c r="K14" s="203" t="n"/>
      <c r="N14" s="228" t="n"/>
    </row>
    <row r="15" ht="15.75" customHeight="1" s="200">
      <c r="A15" s="210" t="n"/>
      <c r="E15" s="207" t="n"/>
      <c r="F15" s="158" t="n"/>
      <c r="G15" s="205" t="n"/>
      <c r="K15" s="203" t="n"/>
    </row>
    <row r="16" ht="15.75" customHeight="1" s="200">
      <c r="A16" s="210" t="n"/>
      <c r="E16" s="207" t="n"/>
      <c r="F16" s="158" t="n"/>
      <c r="G16" s="205" t="n"/>
      <c r="K16" s="203" t="n"/>
    </row>
    <row r="17" ht="15.75" customHeight="1" s="200">
      <c r="A17" s="210" t="n"/>
      <c r="E17" s="207" t="n"/>
      <c r="F17" s="158" t="n"/>
      <c r="G17" s="205" t="n"/>
      <c r="K17" s="203" t="n"/>
      <c r="Q17" s="9" t="n"/>
    </row>
    <row r="18" ht="15.75" customHeight="1" s="200">
      <c r="A18" s="210" t="n"/>
      <c r="E18" s="207" t="n"/>
      <c r="F18" s="158" t="n"/>
      <c r="G18" s="205" t="n"/>
      <c r="K18" s="203" t="n"/>
      <c r="Q18" s="9" t="n"/>
    </row>
    <row r="19" ht="15.75" customHeight="1" s="200">
      <c r="A19" s="220">
        <f>IF(dados!B23&lt;&gt;"-",CONCATENATE("Conforme Ata da Sessão Pública, a proposta mais vantajosa e que atende às especificações é da empresa ",dados!B26,", CNPJ nº ",TEXT(dados!B31,"00\.000\.000\/0000-00;"), ", no valor de R$ ",TEXT(dados!B41,"#.###,00"),"."),CONCATENATE("Considerando que a Dispensa de Licitação Eletrônica foi ",dados!B24," realizamos consulta direta ao mercado, resumida no mapa comparativo de preços à fl. ",dados!B43,", onde se apura que a proposta mais vantajosa foi ofertada pela empresa ",dados!B26,", CNPJ nº ",TEXT(dados!B31,"00\.000\.000\/0000-00;"),", no valor de R$ ",TEXT(dados!B41,"#.###,00"),"."))</f>
        <v/>
      </c>
      <c r="E19" s="207" t="n"/>
      <c r="F19" s="158" t="n"/>
      <c r="G19" s="205" t="n"/>
      <c r="K19" s="203" t="n"/>
      <c r="Q19" s="9" t="n"/>
    </row>
    <row r="20" ht="15.75" customHeight="1" s="200">
      <c r="A20" s="210" t="n"/>
      <c r="E20" s="207" t="n"/>
      <c r="F20" s="158" t="n"/>
      <c r="G20" s="58" t="n"/>
      <c r="H20" s="52" t="n"/>
      <c r="I20" s="52" t="n"/>
      <c r="J20" s="52" t="n"/>
      <c r="K20" s="59" t="n"/>
      <c r="Q20" s="9" t="n"/>
    </row>
    <row r="21" ht="15.75" customHeight="1" s="200">
      <c r="A21" s="210" t="n"/>
      <c r="E21" s="207" t="n"/>
      <c r="F21" s="158" t="n"/>
      <c r="G21" s="58" t="n"/>
      <c r="H21" s="52" t="n"/>
      <c r="I21" s="52" t="n"/>
      <c r="J21" s="52" t="n"/>
      <c r="K21" s="59" t="n"/>
      <c r="Q21" s="9" t="n"/>
    </row>
    <row r="22" ht="15.75" customHeight="1" s="200">
      <c r="A22" s="210" t="n"/>
      <c r="E22" s="207" t="n"/>
      <c r="F22" s="158" t="n"/>
      <c r="G22" s="163" t="n"/>
      <c r="H22" s="158" t="n"/>
      <c r="I22" s="158" t="n"/>
      <c r="J22" s="158" t="n"/>
      <c r="K22" s="164" t="n"/>
      <c r="Q22" s="9" t="n"/>
    </row>
    <row r="23" ht="15.75" customHeight="1" s="200">
      <c r="A23" s="210" t="n"/>
      <c r="E23" s="207" t="n"/>
      <c r="F23" s="158" t="n"/>
      <c r="G23" s="202" t="n"/>
      <c r="K23" s="203" t="n"/>
      <c r="Q23" s="9" t="n"/>
    </row>
    <row r="24" ht="15.75" customHeight="1" s="200">
      <c r="A24" s="210" t="n"/>
      <c r="E24" s="207" t="n"/>
      <c r="F24" s="158" t="n"/>
      <c r="G24" s="202">
        <f>dados!F36</f>
        <v/>
      </c>
      <c r="K24" s="203" t="n"/>
      <c r="Q24" s="9" t="n"/>
    </row>
    <row r="25" ht="15.75" customHeight="1" s="200">
      <c r="A25" s="210" t="n"/>
      <c r="E25" s="207" t="n"/>
      <c r="F25" s="158" t="n"/>
      <c r="G25" s="204" t="inlineStr">
        <is>
          <t>Gerente de Compras e Contratos</t>
        </is>
      </c>
      <c r="K25" s="203" t="n"/>
      <c r="Q25" s="9" t="n"/>
    </row>
    <row r="26" ht="15.75" customHeight="1" s="200">
      <c r="A26" s="210" t="n"/>
      <c r="E26" s="207" t="n"/>
      <c r="F26" s="158" t="n"/>
      <c r="G26" s="119" t="n"/>
      <c r="H26" s="120" t="n"/>
      <c r="I26" s="120" t="n"/>
      <c r="J26" s="120" t="n"/>
      <c r="K26" s="121" t="n"/>
      <c r="Q26" s="9" t="n"/>
    </row>
    <row r="27" ht="15.75" customHeight="1" s="200">
      <c r="A27" s="210" t="n"/>
      <c r="E27" s="207" t="n"/>
      <c r="F27" s="158" t="n"/>
      <c r="G27" s="212">
        <f>dados!B5</f>
        <v/>
      </c>
      <c r="K27" s="203" t="n"/>
      <c r="M27" s="201" t="n"/>
    </row>
    <row r="28" ht="15.75" customHeight="1" s="200">
      <c r="A28" s="210" t="n"/>
      <c r="E28" s="207" t="n"/>
      <c r="F28" s="158" t="inlineStr">
        <is>
          <t>il</t>
        </is>
      </c>
      <c r="G28" s="55" t="n"/>
      <c r="H28" s="56" t="n"/>
      <c r="I28" s="56" t="n"/>
      <c r="J28" s="56" t="n"/>
      <c r="K28" s="57" t="n"/>
    </row>
    <row r="29" ht="15.75" customHeight="1" s="200">
      <c r="A29" s="210" t="n"/>
      <c r="E29" s="207" t="n"/>
      <c r="F29" s="158" t="n"/>
      <c r="G29" s="55" t="n"/>
      <c r="H29" s="56" t="n"/>
      <c r="I29" s="56" t="n"/>
      <c r="J29" s="56" t="n"/>
      <c r="K29" s="57" t="n"/>
    </row>
    <row r="30" ht="15.75" customHeight="1" s="200">
      <c r="A30" s="220" t="inlineStr">
        <is>
          <t>Para ciência e encaminhamento do pedido de autorização.</t>
        </is>
      </c>
      <c r="E30" s="207" t="n"/>
      <c r="F30" s="158" t="n"/>
      <c r="G30" s="55" t="n"/>
      <c r="H30" s="56" t="n"/>
      <c r="I30" s="56" t="n"/>
      <c r="J30" s="56" t="n"/>
      <c r="K30" s="57" t="n"/>
    </row>
    <row r="31" ht="15.75" customHeight="1" s="200">
      <c r="A31" s="210" t="n"/>
      <c r="E31" s="207" t="n"/>
      <c r="F31" s="88" t="n"/>
      <c r="G31" s="55" t="n"/>
      <c r="H31" s="56" t="n"/>
      <c r="I31" s="56" t="n"/>
      <c r="J31" s="56" t="n"/>
      <c r="K31" s="57" t="n"/>
    </row>
    <row r="32" ht="15.75" customHeight="1" s="200">
      <c r="A32" s="210" t="n"/>
      <c r="E32" s="207" t="n"/>
      <c r="F32" s="158" t="n"/>
      <c r="G32" s="97" t="inlineStr">
        <is>
          <t>À</t>
        </is>
      </c>
      <c r="H32" s="88" t="n"/>
      <c r="I32" s="88" t="n"/>
      <c r="J32" s="88" t="n"/>
      <c r="K32" s="96" t="n"/>
    </row>
    <row r="33" ht="15.75" customHeight="1" s="200">
      <c r="A33" s="107" t="n"/>
      <c r="B33" s="88" t="n"/>
      <c r="C33" s="88" t="n"/>
      <c r="D33" s="88" t="n"/>
      <c r="E33" s="60" t="n"/>
      <c r="F33" s="158" t="n"/>
      <c r="G33" s="97" t="inlineStr">
        <is>
          <t>GCO</t>
        </is>
      </c>
      <c r="H33" s="88" t="n"/>
      <c r="I33" s="88" t="n"/>
      <c r="J33" s="88" t="n"/>
      <c r="K33" s="96" t="n"/>
    </row>
    <row r="34" ht="15.75" customHeight="1" s="200">
      <c r="A34" s="211" t="inlineStr">
        <is>
          <t>Atenciosamente,</t>
        </is>
      </c>
      <c r="E34" s="207" t="n"/>
      <c r="F34" s="88" t="n"/>
      <c r="G34" s="95" t="n"/>
      <c r="H34" s="88" t="n"/>
      <c r="I34" s="88" t="n"/>
      <c r="J34" s="88" t="n"/>
      <c r="K34" s="96" t="n"/>
    </row>
    <row r="35" ht="15.75" customHeight="1" s="200">
      <c r="A35" s="160" t="n"/>
      <c r="B35" s="161" t="n"/>
      <c r="C35" s="161" t="n"/>
      <c r="D35" s="161" t="n"/>
      <c r="E35" s="162" t="n"/>
      <c r="F35" s="88" t="n"/>
      <c r="G35" s="219">
        <f>IF(dados!B23&lt;&gt;"-",CONCATENATE("Com base nas informações anteriores, homologo a Dispensa de Licitação Eletrônica nº ",dados!B23," e autorizo a contratação, o empenhamento e a realização da despesa no montante de R$ ",TEXT(dados!B41,"#.###,00"),"."),CONCATENATE("Com base nas informações anteriores, autorizo a contratação, o empenhamento e a realização da despesa no montante de R$ ",TEXT(dados!B41,"#.###,00"),"."))</f>
        <v/>
      </c>
      <c r="K35" s="203" t="n"/>
    </row>
    <row r="36" ht="15.75" customHeight="1" s="200">
      <c r="A36" s="107" t="n"/>
      <c r="B36" s="88" t="n"/>
      <c r="C36" s="88" t="n"/>
      <c r="D36" s="88" t="n"/>
      <c r="E36" s="60" t="n"/>
      <c r="F36" s="88" t="n"/>
      <c r="G36" s="205" t="n"/>
      <c r="K36" s="203" t="n"/>
    </row>
    <row r="37" ht="15.75" customHeight="1" s="200">
      <c r="A37" s="208">
        <f>VLOOKUP(quadro!I60,dados!E10:H22,2)</f>
        <v/>
      </c>
      <c r="E37" s="207" t="n"/>
      <c r="F37" s="88" t="n"/>
      <c r="G37" s="205" t="n"/>
      <c r="K37" s="203" t="n"/>
    </row>
    <row r="38" ht="15.75" customHeight="1" s="200">
      <c r="A38" s="225">
        <f>VLOOKUP(quadro!I60,dados!E10:H22,3)</f>
        <v/>
      </c>
      <c r="E38" s="207" t="n"/>
      <c r="F38" s="161" t="n"/>
      <c r="G38" s="205" t="n"/>
      <c r="K38" s="203" t="n"/>
    </row>
    <row r="39" ht="15.75" customHeight="1" s="200">
      <c r="A39" s="206">
        <f>dados!B5</f>
        <v/>
      </c>
      <c r="E39" s="207" t="n"/>
      <c r="F39" s="88" t="n"/>
      <c r="G39" s="205" t="n"/>
      <c r="K39" s="203" t="n"/>
    </row>
    <row r="40" ht="15.75" customHeight="1" s="200">
      <c r="A40" s="107" t="n"/>
      <c r="B40" s="88" t="n"/>
      <c r="C40" s="88" t="n"/>
      <c r="D40" s="88" t="n"/>
      <c r="E40" s="60" t="n"/>
      <c r="F40" s="88" t="n"/>
      <c r="G40" s="205" t="n"/>
      <c r="K40" s="203" t="n"/>
    </row>
    <row r="41" ht="15.75" customHeight="1" s="200">
      <c r="A41" s="54" t="n"/>
      <c r="B41" s="88" t="n"/>
      <c r="C41" s="88" t="n"/>
      <c r="D41" s="88" t="n"/>
      <c r="E41" s="60" t="n"/>
      <c r="F41" s="155" t="n"/>
      <c r="G41" s="205" t="n"/>
      <c r="K41" s="203" t="n"/>
    </row>
    <row r="42" ht="15.75" customHeight="1" s="200">
      <c r="A42" s="54" t="inlineStr">
        <is>
          <t>À</t>
        </is>
      </c>
      <c r="B42" s="88" t="n"/>
      <c r="C42" s="88" t="n"/>
      <c r="D42" s="88" t="n"/>
      <c r="E42" s="60" t="n"/>
      <c r="F42" s="88" t="n"/>
      <c r="G42" s="204" t="n"/>
      <c r="K42" s="203" t="n"/>
      <c r="M42" s="218" t="n"/>
      <c r="N42" s="218" t="n"/>
      <c r="O42" s="218" t="n"/>
      <c r="P42" s="218" t="n"/>
      <c r="Q42" s="218" t="n"/>
    </row>
    <row r="43" ht="15.75" customHeight="1" s="200">
      <c r="A43" s="54" t="inlineStr">
        <is>
          <t>GCO</t>
        </is>
      </c>
      <c r="B43" s="88" t="n"/>
      <c r="C43" s="88" t="n"/>
      <c r="D43" s="88" t="n"/>
      <c r="E43" s="60" t="n"/>
      <c r="F43" s="88" t="n"/>
      <c r="G43" s="205" t="n"/>
      <c r="K43" s="203" t="n"/>
      <c r="M43" s="218" t="n"/>
      <c r="N43" s="218" t="n"/>
      <c r="O43" s="218" t="n"/>
      <c r="P43" s="218" t="n"/>
      <c r="Q43" s="218" t="n"/>
    </row>
    <row r="44" ht="15.75" customHeight="1" s="200">
      <c r="A44" s="125" t="inlineStr">
        <is>
          <t>Sr. Gerente,</t>
        </is>
      </c>
      <c r="B44" s="88" t="n"/>
      <c r="C44" s="88" t="n"/>
      <c r="D44" s="88" t="n"/>
      <c r="E44" s="60" t="n"/>
      <c r="F44" s="88" t="n"/>
      <c r="G44" s="212" t="n"/>
      <c r="K44" s="203" t="n"/>
      <c r="M44" s="218" t="n"/>
      <c r="N44" s="218" t="n"/>
      <c r="O44" s="218" t="n"/>
      <c r="P44" s="218" t="n"/>
      <c r="Q44" s="218" t="n"/>
    </row>
    <row r="45" ht="15.75" customHeight="1" s="200">
      <c r="A45" s="209">
        <f>IF(dados!B23&lt;&gt;"-",CONCATENATE("De acordo com as informações acima, proponho a autorização da contratação, dispensada a licitação, com fundamento no ",VLOOKUP(dados!B7,dados!E47:G48,3),", do empenhamento, da realização da despesa, homologação da Dispensa de Licitação Eletrônica no Sistema Licitações-e e assinatura da Autorização de Serviços."),CONCATENATE("De acordo com as informações acima, proponho a autorização da contratação, dispensada a licitação, com fundamento no ",VLOOKUP(dados!B7,dados!E47:G48,3),", do empenhamento, da realização da despesa e assinatura da Autorização de Serviços."))</f>
        <v/>
      </c>
      <c r="E45" s="207" t="n"/>
      <c r="F45" s="88" t="n"/>
      <c r="G45" s="55" t="n"/>
      <c r="H45" s="56" t="n"/>
      <c r="I45" s="56" t="n"/>
      <c r="J45" s="56" t="n"/>
      <c r="K45" s="57" t="n"/>
      <c r="M45" s="218" t="n"/>
      <c r="N45" s="218" t="n"/>
      <c r="O45" s="218" t="n"/>
      <c r="P45" s="218" t="n"/>
      <c r="Q45" s="218" t="n"/>
    </row>
    <row r="46" ht="15.75" customHeight="1" s="200">
      <c r="A46" s="210" t="n"/>
      <c r="E46" s="207" t="n"/>
      <c r="F46" s="88" t="n"/>
      <c r="G46" s="55" t="n"/>
      <c r="H46" s="56" t="n"/>
      <c r="I46" s="56" t="n"/>
      <c r="J46" s="56" t="n"/>
      <c r="K46" s="57" t="n"/>
    </row>
    <row r="47" ht="15.75" customHeight="1" s="200">
      <c r="A47" s="210" t="n"/>
      <c r="E47" s="207" t="n"/>
      <c r="F47" s="88" t="n"/>
      <c r="G47" s="202">
        <f>dados!F35</f>
        <v/>
      </c>
      <c r="K47" s="203" t="n"/>
      <c r="N47" s="228" t="n"/>
    </row>
    <row r="48" ht="15.75" customHeight="1" s="200">
      <c r="A48" s="210" t="n"/>
      <c r="E48" s="207" t="n"/>
      <c r="F48" s="88" t="n"/>
      <c r="G48" s="204">
        <f>dados!G35</f>
        <v/>
      </c>
      <c r="K48" s="203" t="n"/>
    </row>
    <row r="49" ht="15.75" customHeight="1" s="200">
      <c r="A49" s="210" t="n"/>
      <c r="E49" s="207" t="n"/>
      <c r="F49" s="88" t="n"/>
      <c r="G49" s="205" t="n"/>
      <c r="K49" s="203" t="n"/>
    </row>
    <row r="50" ht="15.75" customHeight="1" s="200">
      <c r="A50" s="210" t="n"/>
      <c r="E50" s="207" t="n"/>
      <c r="F50" s="88" t="n"/>
      <c r="G50" s="212">
        <f>dados!B5</f>
        <v/>
      </c>
      <c r="K50" s="203" t="n"/>
    </row>
    <row r="51" ht="15.75" customHeight="1" s="200">
      <c r="A51" s="210" t="n"/>
      <c r="E51" s="207" t="n"/>
      <c r="F51" s="88" t="n"/>
      <c r="G51" s="55" t="n"/>
      <c r="H51" s="56" t="n"/>
      <c r="I51" s="56" t="n"/>
      <c r="J51" s="56" t="n"/>
      <c r="K51" s="57" t="n"/>
    </row>
    <row r="52" ht="15.75" customHeight="1" s="200">
      <c r="A52" s="210" t="n"/>
      <c r="E52" s="207" t="n"/>
      <c r="F52" s="88" t="n"/>
      <c r="G52" s="55" t="n"/>
      <c r="H52" s="56" t="n"/>
      <c r="I52" s="56" t="n"/>
      <c r="J52" s="56" t="n"/>
      <c r="K52" s="57" t="n"/>
    </row>
    <row r="53" ht="15.75" customHeight="1" s="200">
      <c r="A53" s="210" t="n"/>
      <c r="E53" s="207" t="n"/>
      <c r="F53" s="88" t="n"/>
      <c r="G53" s="55" t="n"/>
      <c r="H53" s="56" t="n"/>
      <c r="I53" s="56" t="n"/>
      <c r="J53" s="56" t="n"/>
      <c r="K53" s="57" t="n"/>
    </row>
    <row r="54" ht="15.75" customHeight="1" s="200">
      <c r="A54" s="210" t="n"/>
      <c r="E54" s="207" t="n"/>
      <c r="F54" s="88" t="n"/>
      <c r="G54" s="55" t="n"/>
      <c r="H54" s="56" t="n"/>
      <c r="I54" s="56" t="n"/>
      <c r="J54" s="56" t="n"/>
      <c r="K54" s="57" t="n"/>
    </row>
    <row r="55" ht="15.75" customHeight="1" s="200">
      <c r="A55" s="210" t="n"/>
      <c r="E55" s="207" t="n"/>
      <c r="F55" s="88" t="n"/>
      <c r="G55" s="152" t="n"/>
      <c r="H55" s="153" t="n"/>
      <c r="I55" s="99" t="n"/>
      <c r="J55" s="153" t="n"/>
      <c r="K55" s="154" t="n"/>
    </row>
    <row r="56" ht="15.75" customHeight="1" s="200">
      <c r="A56" s="210" t="n"/>
      <c r="E56" s="207" t="n"/>
      <c r="F56" s="88" t="n"/>
      <c r="G56" s="152" t="n"/>
      <c r="H56" s="153" t="n"/>
      <c r="I56" s="99" t="n"/>
      <c r="J56" s="153" t="n"/>
      <c r="K56" s="154" t="n"/>
    </row>
    <row r="57" ht="19.5" customHeight="1" s="200">
      <c r="A57" s="210" t="n"/>
      <c r="E57" s="207" t="n"/>
      <c r="F57" s="88" t="n"/>
      <c r="G57" s="152" t="n"/>
      <c r="H57" s="153" t="n"/>
      <c r="I57" s="99" t="n"/>
      <c r="J57" s="153" t="n"/>
      <c r="K57" s="154" t="n"/>
    </row>
    <row r="58" ht="15.75" customHeight="1" s="200">
      <c r="A58" s="211" t="inlineStr">
        <is>
          <t>Atenciosamente,</t>
        </is>
      </c>
      <c r="E58" s="207" t="n"/>
      <c r="F58" s="88" t="n"/>
      <c r="G58" s="152" t="n"/>
      <c r="H58" s="153" t="n"/>
      <c r="I58" s="99" t="n"/>
      <c r="J58" s="153" t="n"/>
      <c r="K58" s="154" t="n"/>
    </row>
    <row r="59" ht="15.75" customHeight="1" s="200">
      <c r="A59" s="208" t="n"/>
      <c r="E59" s="207" t="n"/>
      <c r="F59" s="88" t="n"/>
      <c r="G59" s="152" t="n"/>
      <c r="H59" s="153" t="n"/>
      <c r="I59" s="153" t="n"/>
      <c r="J59" s="153" t="n"/>
      <c r="K59" s="154" t="n"/>
    </row>
    <row r="60" ht="15.75" customHeight="1" s="200">
      <c r="A60" s="114" t="n"/>
      <c r="B60" s="115" t="n"/>
      <c r="C60" s="115" t="n"/>
      <c r="D60" s="115" t="n"/>
      <c r="E60" s="116" t="n"/>
      <c r="F60" s="88" t="n"/>
      <c r="G60" s="152" t="n"/>
      <c r="H60" s="153" t="n"/>
      <c r="I60" s="153" t="n"/>
      <c r="J60" s="153" t="n"/>
      <c r="K60" s="154" t="n"/>
    </row>
    <row r="61" ht="15.75" customHeight="1" s="200">
      <c r="A61" s="208" t="inlineStr">
        <is>
          <t>Alberto Rommell Ocroche</t>
        </is>
      </c>
      <c r="E61" s="207" t="n"/>
      <c r="F61" s="88" t="n"/>
      <c r="G61" s="152" t="n"/>
      <c r="H61" s="153" t="n"/>
      <c r="I61" s="153" t="n"/>
      <c r="J61" s="153" t="n"/>
      <c r="K61" s="154" t="n"/>
    </row>
    <row r="62" ht="15.75" customHeight="1" s="200">
      <c r="A62" s="217" t="inlineStr">
        <is>
          <t>Coordenador de Compras</t>
        </is>
      </c>
      <c r="E62" s="207" t="n"/>
      <c r="F62" s="88" t="n"/>
      <c r="G62" s="152" t="n"/>
      <c r="H62" s="153" t="n"/>
      <c r="I62" s="153" t="n"/>
      <c r="J62" s="153" t="n"/>
      <c r="K62" s="154" t="n"/>
    </row>
    <row r="63" ht="15.75" customHeight="1" s="200" thickBot="1">
      <c r="A63" s="226">
        <f>dados!B5</f>
        <v/>
      </c>
      <c r="B63" s="222" t="n"/>
      <c r="C63" s="222" t="n"/>
      <c r="D63" s="222" t="n"/>
      <c r="E63" s="227" t="n"/>
      <c r="F63" s="103" t="n"/>
      <c r="G63" s="62" t="n"/>
      <c r="H63" s="27" t="n"/>
      <c r="I63" s="27" t="n"/>
      <c r="J63" s="27" t="n"/>
      <c r="K63" s="63" t="n"/>
    </row>
    <row r="67" ht="15.5" customHeight="1" s="200">
      <c r="G67" s="218" t="n"/>
    </row>
    <row r="68" ht="15.5" customHeight="1" s="200">
      <c r="G68" s="218" t="n"/>
      <c r="H68" s="218" t="n"/>
      <c r="I68" s="218" t="n"/>
      <c r="J68" s="218" t="n"/>
      <c r="K68" s="218" t="n"/>
    </row>
    <row r="69" ht="15.5" customHeight="1" s="200">
      <c r="G69" s="224" t="n"/>
    </row>
    <row r="70" ht="15.5" customHeight="1" s="200">
      <c r="G70" s="22" t="n"/>
      <c r="H70" s="22" t="n"/>
      <c r="I70" s="22" t="n"/>
      <c r="J70" s="22" t="n"/>
      <c r="K70" s="22" t="n"/>
    </row>
    <row r="71" ht="15.5" customHeight="1" s="200">
      <c r="G71" s="214" t="n"/>
    </row>
    <row r="72">
      <c r="G72" s="215" t="n"/>
    </row>
    <row r="73"/>
    <row r="75" ht="15.5" customHeight="1" s="200">
      <c r="G75" s="216" t="n"/>
    </row>
    <row r="76" ht="15.5" customHeight="1" s="200">
      <c r="G76" s="214" t="n"/>
    </row>
    <row r="77" ht="15.5" customHeight="1" s="200">
      <c r="G77" s="213" t="n"/>
    </row>
  </sheetData>
  <mergeCells count="34">
    <mergeCell ref="G69:K69"/>
    <mergeCell ref="A58:E58"/>
    <mergeCell ref="A38:E38"/>
    <mergeCell ref="A63:E63"/>
    <mergeCell ref="A59:E59"/>
    <mergeCell ref="A61:E61"/>
    <mergeCell ref="G14:K19"/>
    <mergeCell ref="G23:K23"/>
    <mergeCell ref="A14:E18"/>
    <mergeCell ref="A19:E29"/>
    <mergeCell ref="A8:K9"/>
    <mergeCell ref="G13:K13"/>
    <mergeCell ref="G24:K24"/>
    <mergeCell ref="G25:K25"/>
    <mergeCell ref="G42:K43"/>
    <mergeCell ref="G27:K27"/>
    <mergeCell ref="A62:E62"/>
    <mergeCell ref="G67:K67"/>
    <mergeCell ref="G50:K50"/>
    <mergeCell ref="G35:K41"/>
    <mergeCell ref="A30:E32"/>
    <mergeCell ref="G77:K77"/>
    <mergeCell ref="G71:K71"/>
    <mergeCell ref="G72:K73"/>
    <mergeCell ref="G75:K75"/>
    <mergeCell ref="G76:K76"/>
    <mergeCell ref="M27:R27"/>
    <mergeCell ref="G47:K47"/>
    <mergeCell ref="G48:K49"/>
    <mergeCell ref="A39:E39"/>
    <mergeCell ref="A37:E37"/>
    <mergeCell ref="A45:E57"/>
    <mergeCell ref="A34:E34"/>
    <mergeCell ref="G44:K44"/>
  </mergeCells>
  <printOptions horizontalCentered="1" verticalCentered="1"/>
  <pageMargins left="0.3937007874015748" right="0.3937007874015748" top="0.3937007874015748" bottom="0.3937007874015748" header="0.1968503937007874" footer="0.1968503937007874"/>
  <pageSetup orientation="portrait" paperSize="9" scale="81"/>
  <colBreaks count="1" manualBreakCount="1">
    <brk id="11" min="0" max="1048575" man="1"/>
  </colBreaks>
</worksheet>
</file>

<file path=xl/worksheets/sheet3.xml><?xml version="1.0" encoding="utf-8"?>
<worksheet xmlns="http://schemas.openxmlformats.org/spreadsheetml/2006/main">
  <sheetPr codeName="Plan7">
    <outlinePr summaryBelow="1" summaryRight="1"/>
    <pageSetUpPr fitToPage="1"/>
  </sheetPr>
  <dimension ref="A1:Q55"/>
  <sheetViews>
    <sheetView showGridLines="0" view="pageBreakPreview" topLeftCell="A22" zoomScale="75" zoomScaleNormal="100" zoomScaleSheetLayoutView="75" workbookViewId="0">
      <selection activeCell="A19" sqref="A19:E33"/>
    </sheetView>
  </sheetViews>
  <sheetFormatPr baseColWidth="8" defaultColWidth="9.1796875" defaultRowHeight="12.5"/>
  <cols>
    <col width="9.1796875" customWidth="1" style="228" min="1" max="2"/>
    <col width="9.26953125" bestFit="1" customWidth="1" style="228" min="3" max="3"/>
    <col width="9.1796875" customWidth="1" style="228" min="4" max="5"/>
    <col width="0.453125" customWidth="1" style="228" min="6" max="6"/>
    <col width="9.1796875" customWidth="1" style="228" min="7" max="8"/>
    <col width="9.26953125" bestFit="1" customWidth="1" style="228" min="9" max="9"/>
    <col width="9.1796875" customWidth="1" style="228" min="10" max="17"/>
    <col width="24.81640625" bestFit="1" customWidth="1" style="228" min="18" max="18"/>
    <col width="38.54296875" bestFit="1" customWidth="1" style="228" min="19" max="19"/>
    <col width="42.453125" bestFit="1" customWidth="1" style="228" min="20" max="20"/>
    <col width="9.1796875" customWidth="1" style="228" min="21" max="21"/>
    <col width="9.1796875" customWidth="1" style="228" min="22" max="16384"/>
  </cols>
  <sheetData>
    <row r="1">
      <c r="A1" s="88" t="n"/>
      <c r="B1" s="88" t="n"/>
      <c r="C1" s="88" t="n"/>
      <c r="D1" s="88" t="n"/>
      <c r="E1" s="88" t="n"/>
      <c r="F1" s="88" t="n"/>
      <c r="G1" s="88" t="n"/>
      <c r="H1" s="88" t="n"/>
      <c r="I1" s="88" t="n"/>
      <c r="J1" s="88" t="n"/>
      <c r="K1" s="88" t="n"/>
    </row>
    <row r="2">
      <c r="A2" s="88" t="n"/>
      <c r="B2" s="88" t="n"/>
      <c r="C2" s="88" t="n"/>
      <c r="D2" s="88" t="n"/>
      <c r="E2" s="88" t="n"/>
      <c r="F2" s="88" t="n"/>
      <c r="G2" s="88" t="n"/>
      <c r="H2" s="88" t="n"/>
      <c r="I2" s="88" t="n"/>
      <c r="J2" s="88" t="n"/>
      <c r="K2" s="88" t="n"/>
    </row>
    <row r="3">
      <c r="A3" s="88" t="n"/>
      <c r="B3" s="88" t="n"/>
      <c r="C3" s="88" t="n"/>
      <c r="D3" s="88" t="n"/>
      <c r="E3" s="88" t="n"/>
      <c r="F3" s="88" t="n"/>
      <c r="G3" s="88" t="n"/>
      <c r="H3" s="88" t="n"/>
      <c r="I3" s="88" t="n"/>
      <c r="J3" s="88" t="n"/>
      <c r="K3" s="88" t="n"/>
    </row>
    <row r="4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</row>
    <row r="5">
      <c r="A5" s="88" t="n"/>
      <c r="B5" s="88" t="n"/>
      <c r="C5" s="88" t="n"/>
      <c r="D5" s="88" t="n"/>
      <c r="E5" s="88" t="n"/>
      <c r="F5" s="88" t="n"/>
      <c r="G5" s="88" t="n"/>
      <c r="H5" s="88" t="n"/>
      <c r="I5" s="88" t="n"/>
      <c r="J5" s="88" t="n"/>
      <c r="K5" s="88" t="n"/>
    </row>
    <row r="6">
      <c r="A6" s="88" t="n"/>
      <c r="B6" s="88" t="n"/>
      <c r="C6" s="88" t="n"/>
      <c r="D6" s="88" t="n"/>
      <c r="E6" s="177" t="n"/>
      <c r="F6" s="177" t="inlineStr">
        <is>
          <t>INFORMAÇÕES / DESPACHOS</t>
        </is>
      </c>
      <c r="G6" s="88" t="n"/>
      <c r="H6" s="88" t="n"/>
      <c r="I6" s="88" t="n"/>
      <c r="J6" s="88" t="n"/>
      <c r="K6" s="88" t="n"/>
    </row>
    <row r="7" ht="15.5" customHeight="1" s="200">
      <c r="A7" s="88" t="n"/>
      <c r="B7" s="88" t="n"/>
      <c r="C7" s="88" t="n"/>
      <c r="D7" s="88" t="n"/>
      <c r="E7" s="89" t="n"/>
      <c r="F7" s="89">
        <f>CONCATENATE("Processo com D.L. ",dados!B8)</f>
        <v/>
      </c>
      <c r="G7" s="88" t="n"/>
      <c r="H7" s="88" t="n"/>
      <c r="I7" s="88" t="n"/>
      <c r="J7" s="88" t="n"/>
      <c r="K7" s="88" t="n"/>
    </row>
    <row r="8" ht="15.75" customHeight="1" s="200">
      <c r="A8" s="232">
        <f>CONCATENATE("OBJETO: ",dados!B38)</f>
        <v/>
      </c>
    </row>
    <row r="9" ht="15.75" customHeight="1" s="200" thickBot="1">
      <c r="A9" s="222" t="n"/>
      <c r="B9" s="222" t="n"/>
      <c r="C9" s="222" t="n"/>
      <c r="D9" s="222" t="n"/>
      <c r="E9" s="222" t="n"/>
      <c r="F9" s="222" t="n"/>
      <c r="G9" s="222" t="n"/>
      <c r="H9" s="222" t="n"/>
      <c r="I9" s="222" t="n"/>
      <c r="J9" s="222" t="n"/>
      <c r="K9" s="222" t="n"/>
      <c r="Q9" s="64" t="n"/>
    </row>
    <row r="10" ht="15.75" customHeight="1" s="200">
      <c r="A10" s="90" t="inlineStr">
        <is>
          <t>À</t>
        </is>
      </c>
      <c r="B10" s="91" t="n"/>
      <c r="C10" s="91" t="n"/>
      <c r="D10" s="91" t="n"/>
      <c r="E10" s="105" t="n"/>
      <c r="F10" s="92" t="n"/>
      <c r="G10" s="112" t="inlineStr">
        <is>
          <t>À</t>
        </is>
      </c>
      <c r="H10" s="91" t="n"/>
      <c r="I10" s="91" t="n"/>
      <c r="J10" s="91" t="n"/>
      <c r="K10" s="53" t="n"/>
      <c r="Q10" s="64" t="n"/>
    </row>
    <row r="11" ht="15.75" customHeight="1" s="200">
      <c r="A11" s="54" t="inlineStr">
        <is>
          <t>GCO</t>
        </is>
      </c>
      <c r="B11" s="88" t="n"/>
      <c r="C11" s="88" t="n"/>
      <c r="D11" s="88" t="n"/>
      <c r="E11" s="60" t="n"/>
      <c r="F11" s="93" t="n"/>
      <c r="G11" s="97">
        <f>dados!E35</f>
        <v/>
      </c>
      <c r="H11" s="88" t="n"/>
      <c r="I11" s="88" t="n"/>
      <c r="J11" s="88" t="n"/>
      <c r="K11" s="96" t="n"/>
      <c r="Q11" s="64" t="n"/>
    </row>
    <row r="12" ht="15.75" customHeight="1" s="200">
      <c r="A12" s="125" t="inlineStr">
        <is>
          <t>Sr. Gerente,</t>
        </is>
      </c>
      <c r="B12" s="88" t="n"/>
      <c r="C12" s="88" t="n"/>
      <c r="D12" s="88" t="n"/>
      <c r="E12" s="60" t="n"/>
      <c r="F12" s="93" t="n"/>
      <c r="G12" s="124" t="inlineStr">
        <is>
          <t>Sr. Diretor,</t>
        </is>
      </c>
      <c r="H12" s="88" t="n"/>
      <c r="I12" s="88" t="n"/>
      <c r="J12" s="88" t="n"/>
      <c r="K12" s="96" t="n"/>
      <c r="Q12" s="64" t="n"/>
    </row>
    <row r="13" ht="15.75" customHeight="1" s="200">
      <c r="A13" s="61" t="n"/>
      <c r="B13" s="88" t="n"/>
      <c r="C13" s="88" t="n"/>
      <c r="D13" s="88" t="n"/>
      <c r="E13" s="60" t="n"/>
      <c r="F13" s="93" t="n"/>
      <c r="G13" s="223" t="n"/>
      <c r="K13" s="203" t="n"/>
      <c r="Q13" s="64" t="n"/>
    </row>
    <row r="14" ht="15.75" customHeight="1" s="200">
      <c r="A14" s="209">
        <f>CONCATENATE("Trata-se de ",dados!B38," solicitada pela ",dados!B39,", conforme consta na SC/S ",dados!B10," nº ",dados!B9," à fl. 001.")</f>
        <v/>
      </c>
      <c r="E14" s="207" t="n"/>
      <c r="F14" s="65" t="n"/>
      <c r="G14" s="223">
        <f>IF(dados!B23&lt;&gt;"-",CONCATENATE("Encaminho o presente processo propondo a homologação da Dispensa de Licitação Eletrônica nº ",dados!B23," no sistema Licitações-e, a autorização da contratação, o empenhamento e a realização da despesa, conforme solicitado na cota anterior."),CONCATENATE("Encaminho o presente processo propondo a autorização da contratação, o empenhamento e a realização da despesa, conforme solicitado na cota anterior."))</f>
        <v/>
      </c>
      <c r="K14" s="203" t="n"/>
      <c r="Q14" s="64" t="n"/>
    </row>
    <row r="15" ht="15.75" customHeight="1" s="200">
      <c r="A15" s="210" t="n"/>
      <c r="E15" s="207" t="n"/>
      <c r="F15" s="93" t="n"/>
      <c r="G15" s="205" t="n"/>
      <c r="K15" s="203" t="n"/>
      <c r="Q15" s="64" t="n"/>
    </row>
    <row r="16" ht="15.75" customHeight="1" s="200">
      <c r="A16" s="210" t="n"/>
      <c r="E16" s="207" t="n"/>
      <c r="F16" s="93" t="n"/>
      <c r="G16" s="205" t="n"/>
      <c r="K16" s="203" t="n"/>
      <c r="Q16" s="64" t="n"/>
    </row>
    <row r="17" ht="15.75" customHeight="1" s="200">
      <c r="A17" s="210" t="n"/>
      <c r="E17" s="207" t="n"/>
      <c r="F17" s="93" t="n"/>
      <c r="G17" s="205" t="n"/>
      <c r="K17" s="203" t="n"/>
      <c r="Q17" s="128" t="n"/>
    </row>
    <row r="18" ht="15.75" customHeight="1" s="200">
      <c r="A18" s="210" t="n"/>
      <c r="E18" s="207" t="n"/>
      <c r="F18" s="93" t="n"/>
      <c r="G18" s="205" t="n"/>
      <c r="K18" s="203" t="n"/>
      <c r="Q18" s="64" t="n"/>
    </row>
    <row r="19" ht="15.75" customHeight="1" s="200">
      <c r="A19" s="231">
        <f>IF(dados!B23&lt;&gt;"-",CONCATENATE("Conforme Ata da Sessão Pública, a proposta mais vantajosa e que atende às especificações é da empresa ",dados!B26,", CNPJ nº ",TEXT(dados!B31,"00\.000\.000\/0000-00;"), ", no valor de R$ ",TEXT(dados!B41,"#.###,00"),"."),CONCATENATE("Considerando que a Dispensa de Licitação Eletrônica foi ",dados!B24," realizamos consulta direta ao mercado, resumida no mapa comparativo de preços à fl. ",dados!B43,", onde se apura que a proposta mais vantajosa foi ofertada pela empresa ",dados!B26,", CNPJ nº ",TEXT(dados!B31,"00\.000\.000\/0000-00;"),", no valor de R$ ",TEXT(dados!B41,"#.###,00"),"."))</f>
        <v/>
      </c>
      <c r="E19" s="207" t="n"/>
      <c r="F19" s="65" t="n"/>
      <c r="G19" s="205" t="n"/>
      <c r="K19" s="203" t="n"/>
    </row>
    <row r="20" ht="15.75" customHeight="1" s="200">
      <c r="A20" s="210" t="n"/>
      <c r="E20" s="207" t="n"/>
      <c r="F20" s="65" t="n"/>
      <c r="G20" s="205" t="n"/>
      <c r="K20" s="203" t="n"/>
    </row>
    <row r="21" ht="15.75" customHeight="1" s="200">
      <c r="A21" s="210" t="n"/>
      <c r="E21" s="207" t="n"/>
      <c r="F21" s="65" t="n"/>
      <c r="G21" s="95" t="n"/>
      <c r="H21" s="88" t="n"/>
      <c r="I21" s="88" t="n"/>
      <c r="J21" s="88" t="n"/>
      <c r="K21" s="96" t="n"/>
    </row>
    <row r="22" ht="15.75" customHeight="1" s="200">
      <c r="A22" s="210" t="n"/>
      <c r="E22" s="207" t="n"/>
      <c r="F22" s="93" t="n"/>
      <c r="G22" s="95" t="n"/>
      <c r="H22" s="88" t="n"/>
      <c r="I22" s="88" t="n"/>
      <c r="J22" s="88" t="n"/>
      <c r="K22" s="96" t="n"/>
    </row>
    <row r="23" ht="15.75" customHeight="1" s="200">
      <c r="A23" s="210" t="n"/>
      <c r="E23" s="207" t="n"/>
      <c r="F23" s="65" t="n"/>
      <c r="G23" s="202">
        <f>dados!F36</f>
        <v/>
      </c>
      <c r="K23" s="203" t="n"/>
    </row>
    <row r="24" ht="15.75" customHeight="1" s="200">
      <c r="A24" s="210" t="n"/>
      <c r="E24" s="207" t="n"/>
      <c r="F24" s="93" t="n"/>
      <c r="G24" s="204">
        <f>dados!G36</f>
        <v/>
      </c>
      <c r="K24" s="203" t="n"/>
    </row>
    <row r="25" ht="15.75" customHeight="1" s="200">
      <c r="A25" s="210" t="n"/>
      <c r="E25" s="207" t="n"/>
      <c r="F25" s="94" t="n"/>
      <c r="G25" s="205" t="n"/>
      <c r="K25" s="203" t="n"/>
    </row>
    <row r="26" ht="15.75" customHeight="1" s="200">
      <c r="A26" s="210" t="n"/>
      <c r="E26" s="207" t="n"/>
      <c r="F26" s="93" t="n"/>
      <c r="G26" s="212">
        <f>dados!B5</f>
        <v/>
      </c>
      <c r="K26" s="203" t="n"/>
    </row>
    <row r="27" ht="15.75" customHeight="1" s="200">
      <c r="A27" s="210" t="n"/>
      <c r="E27" s="207" t="n"/>
      <c r="F27" s="93" t="n"/>
      <c r="G27" s="149" t="n"/>
      <c r="H27" s="150" t="n"/>
      <c r="I27" s="150" t="n"/>
      <c r="J27" s="150" t="n"/>
      <c r="K27" s="151" t="n"/>
    </row>
    <row r="28" ht="15.75" customHeight="1" s="200">
      <c r="A28" s="210" t="n"/>
      <c r="E28" s="207" t="n"/>
      <c r="F28" s="93" t="n"/>
      <c r="G28" s="149" t="n"/>
      <c r="H28" s="150" t="n"/>
      <c r="I28" s="150" t="n"/>
      <c r="J28" s="150" t="n"/>
      <c r="K28" s="151" t="n"/>
    </row>
    <row r="29" ht="15.75" customHeight="1" s="200">
      <c r="A29" s="210" t="n"/>
      <c r="E29" s="207" t="n"/>
      <c r="F29" s="93" t="n"/>
      <c r="G29" s="149" t="n"/>
      <c r="H29" s="150" t="n"/>
      <c r="I29" s="150" t="n"/>
      <c r="J29" s="150" t="n"/>
      <c r="K29" s="151" t="n"/>
    </row>
    <row r="30" ht="15.75" customHeight="1" s="200">
      <c r="A30" s="210" t="n"/>
      <c r="E30" s="207" t="n"/>
      <c r="F30" s="93" t="n"/>
      <c r="G30" s="97" t="inlineStr">
        <is>
          <t>À</t>
        </is>
      </c>
      <c r="H30" s="50" t="n"/>
      <c r="I30" s="50" t="n"/>
      <c r="J30" s="50" t="n"/>
      <c r="K30" s="68" t="n"/>
    </row>
    <row r="31" ht="15.75" customHeight="1" s="200">
      <c r="A31" s="210" t="n"/>
      <c r="E31" s="207" t="n"/>
      <c r="F31" s="93" t="n"/>
      <c r="G31" s="97" t="inlineStr">
        <is>
          <t>GCO</t>
        </is>
      </c>
      <c r="H31" s="50" t="n"/>
      <c r="I31" s="50" t="n"/>
      <c r="J31" s="50" t="n"/>
      <c r="K31" s="68" t="n"/>
    </row>
    <row r="32" ht="15.75" customHeight="1" s="200">
      <c r="A32" s="210" t="n"/>
      <c r="E32" s="207" t="n"/>
      <c r="F32" s="16" t="n"/>
      <c r="G32" s="67" t="n"/>
      <c r="H32" s="50" t="n"/>
      <c r="I32" s="50" t="n"/>
      <c r="J32" s="50" t="n"/>
      <c r="K32" s="68" t="n"/>
    </row>
    <row r="33" ht="15.75" customHeight="1" s="200">
      <c r="A33" s="210" t="n"/>
      <c r="E33" s="207" t="n"/>
      <c r="F33" s="98" t="n"/>
      <c r="G33" s="223">
        <f>IF(dados!B23&lt;&gt;"-",CONCATENATE("Com base nas informações anteriores, homologo a Dispensa de Licitação Eletrônica nº ",dados!B23," e autorizo a contratação, o empenhamento e a realização da despesa no montante de R$ ",TEXT(dados!B41,"#.###,00"),"."),CONCATENATE("Com base nas informações anteriores, autorizo a contratação, o empenhamento e a realização da despesa no montante de R$ ",TEXT(dados!B41,"#.###,00"),"."))</f>
        <v/>
      </c>
      <c r="K33" s="203" t="n"/>
    </row>
    <row r="34" ht="15.75" customHeight="1" s="200">
      <c r="A34" s="209">
        <f>IF(dados!B23&lt;&gt;"-",CONCATENATE("De acordo com as informações acima, proponho a autorização da contratação, dispensada a licitação, com fundamento no ",VLOOKUP(dados!B7,dados!E47:G48,3),", do empenhamento, da realização da despesa, homologação da Dispensa de Licitação Eletrônica no Sistema Licitações-e e assinatura da Autorização de Serviços."),CONCATENATE("De acordo com as informações acima, proponho a autorização da contratação, dispensada a licitação, com fundamento no ",VLOOKUP(dados!B7,dados!E47:G48,3),", do empenhamento, da realização da despesa e assinatura da Autorização de Serviços."))</f>
        <v/>
      </c>
      <c r="E34" s="207" t="n"/>
      <c r="F34" s="93" t="n"/>
      <c r="G34" s="205" t="n"/>
      <c r="K34" s="203" t="n"/>
      <c r="M34" s="158" t="n"/>
      <c r="N34" s="158" t="n"/>
      <c r="O34" s="158" t="n"/>
      <c r="P34" s="158" t="n"/>
      <c r="Q34" s="158" t="n"/>
    </row>
    <row r="35" ht="15.75" customHeight="1" s="200">
      <c r="A35" s="210" t="n"/>
      <c r="E35" s="207" t="n"/>
      <c r="F35" s="93" t="n"/>
      <c r="G35" s="205" t="n"/>
      <c r="K35" s="203" t="n"/>
      <c r="M35" s="158" t="n"/>
      <c r="N35" s="158" t="n"/>
      <c r="O35" s="158" t="n"/>
      <c r="P35" s="158" t="n"/>
      <c r="Q35" s="158" t="n"/>
    </row>
    <row r="36" ht="15.75" customHeight="1" s="200">
      <c r="A36" s="210" t="n"/>
      <c r="E36" s="207" t="n"/>
      <c r="F36" s="93" t="n"/>
      <c r="G36" s="205" t="n"/>
      <c r="K36" s="203" t="n"/>
      <c r="M36" s="158" t="n"/>
      <c r="N36" s="158" t="n"/>
      <c r="O36" s="158" t="n"/>
      <c r="P36" s="158" t="n"/>
      <c r="Q36" s="158" t="n"/>
    </row>
    <row r="37" ht="15.75" customHeight="1" s="200">
      <c r="A37" s="210" t="n"/>
      <c r="E37" s="207" t="n"/>
      <c r="F37" s="93" t="n"/>
      <c r="G37" s="205" t="n"/>
      <c r="K37" s="203" t="n"/>
      <c r="M37" s="158" t="n"/>
      <c r="N37" s="158" t="n"/>
      <c r="O37" s="158" t="n"/>
      <c r="P37" s="158" t="n"/>
      <c r="Q37" s="158" t="n"/>
    </row>
    <row r="38" ht="15.75" customHeight="1" s="200">
      <c r="A38" s="210" t="n"/>
      <c r="E38" s="207" t="n"/>
      <c r="F38" s="93" t="n"/>
      <c r="G38" s="95" t="n"/>
      <c r="H38" s="88" t="n"/>
      <c r="I38" s="88" t="n"/>
      <c r="J38" s="88" t="n"/>
      <c r="K38" s="96" t="n"/>
      <c r="M38" s="158" t="n"/>
      <c r="N38" s="158" t="n"/>
      <c r="O38" s="158" t="n"/>
      <c r="P38" s="158" t="n"/>
      <c r="Q38" s="158" t="n"/>
    </row>
    <row r="39" ht="15.75" customHeight="1" s="200">
      <c r="A39" s="210" t="n"/>
      <c r="E39" s="207" t="n"/>
      <c r="F39" s="93" t="n"/>
      <c r="G39" s="95" t="n"/>
      <c r="H39" s="88" t="n"/>
      <c r="I39" s="88" t="n"/>
      <c r="J39" s="88" t="n"/>
      <c r="K39" s="96" t="n"/>
    </row>
    <row r="40" ht="15.75" customHeight="1" s="200">
      <c r="A40" s="210" t="n"/>
      <c r="E40" s="207" t="n"/>
      <c r="F40" s="93" t="n"/>
      <c r="G40" s="202" t="n"/>
      <c r="K40" s="203" t="n"/>
    </row>
    <row r="41" ht="15.75" customHeight="1" s="200">
      <c r="A41" s="210" t="n"/>
      <c r="E41" s="207" t="n"/>
      <c r="F41" s="65" t="n"/>
      <c r="G41" s="202">
        <f>dados!F35</f>
        <v/>
      </c>
      <c r="K41" s="203" t="n"/>
    </row>
    <row r="42" ht="15.75" customHeight="1" s="200">
      <c r="A42" s="210" t="n"/>
      <c r="E42" s="207" t="n"/>
      <c r="F42" s="70" t="n"/>
      <c r="G42" s="204">
        <f>dados!G35</f>
        <v/>
      </c>
      <c r="K42" s="203" t="n"/>
    </row>
    <row r="43" ht="15.75" customHeight="1" s="200">
      <c r="A43" s="210" t="n"/>
      <c r="E43" s="207" t="n"/>
      <c r="F43" s="94" t="n"/>
      <c r="G43" s="205" t="n"/>
      <c r="K43" s="203" t="n"/>
    </row>
    <row r="44" ht="15.75" customHeight="1" s="200">
      <c r="A44" s="210" t="n"/>
      <c r="E44" s="207" t="n"/>
      <c r="F44" s="70" t="n"/>
      <c r="G44" s="212">
        <f>dados!B5</f>
        <v/>
      </c>
      <c r="K44" s="203" t="n"/>
    </row>
    <row r="45" ht="15.75" customHeight="1" s="200">
      <c r="A45" s="210" t="n"/>
      <c r="E45" s="207" t="n"/>
      <c r="F45" s="70" t="n"/>
      <c r="G45" s="149" t="n"/>
      <c r="H45" s="150" t="n"/>
      <c r="I45" s="150" t="n"/>
      <c r="J45" s="150" t="n"/>
      <c r="K45" s="151" t="n"/>
    </row>
    <row r="46" ht="24" customHeight="1" s="200">
      <c r="A46" s="210" t="n"/>
      <c r="E46" s="207" t="n"/>
      <c r="F46" s="70" t="n"/>
      <c r="G46" s="149" t="n"/>
      <c r="H46" s="150" t="n"/>
      <c r="I46" s="150" t="n"/>
      <c r="J46" s="150" t="n"/>
      <c r="K46" s="151" t="n"/>
    </row>
    <row r="47" ht="15.75" customHeight="1" s="200">
      <c r="A47" s="229" t="inlineStr">
        <is>
          <t>Atenciosamente.</t>
        </is>
      </c>
      <c r="E47" s="207" t="n"/>
      <c r="F47" s="234" t="n"/>
      <c r="G47" s="95" t="n"/>
      <c r="H47" s="88" t="n"/>
      <c r="I47" s="99" t="n"/>
      <c r="J47" s="88" t="n"/>
      <c r="K47" s="96" t="n"/>
    </row>
    <row r="48" ht="15.75" customHeight="1" s="200">
      <c r="A48" s="61" t="n"/>
      <c r="B48" s="88" t="n"/>
      <c r="C48" s="88" t="n"/>
      <c r="D48" s="100" t="n"/>
      <c r="E48" s="106" t="n"/>
      <c r="F48" s="234" t="n"/>
      <c r="G48" s="95" t="n"/>
      <c r="H48" s="88" t="n"/>
      <c r="I48" s="99" t="n"/>
      <c r="J48" s="88" t="n"/>
      <c r="K48" s="96" t="n"/>
    </row>
    <row r="49" ht="15.75" customHeight="1" s="200">
      <c r="A49" s="61" t="n"/>
      <c r="B49" s="88" t="n"/>
      <c r="C49" s="88" t="n"/>
      <c r="D49" s="155" t="n"/>
      <c r="E49" s="156" t="n"/>
      <c r="F49" s="234" t="n"/>
      <c r="G49" s="95" t="n"/>
      <c r="H49" s="88" t="n"/>
      <c r="I49" s="99" t="n"/>
      <c r="J49" s="88" t="n"/>
      <c r="K49" s="96" t="n"/>
    </row>
    <row r="50" ht="15.75" customHeight="1" s="200">
      <c r="A50" s="107" t="n"/>
      <c r="B50" s="88" t="n"/>
      <c r="C50" s="88" t="n"/>
      <c r="D50" s="88" t="n"/>
      <c r="E50" s="51" t="n"/>
      <c r="F50" s="234" t="n"/>
      <c r="G50" s="95" t="n"/>
      <c r="H50" s="88" t="n"/>
      <c r="I50" s="99" t="n"/>
      <c r="J50" s="88" t="n"/>
      <c r="K50" s="96" t="n"/>
    </row>
    <row r="51" ht="15.75" customHeight="1" s="200">
      <c r="A51" s="208">
        <f>VLOOKUP(quadro!I60,dados!E10:H22,2)</f>
        <v/>
      </c>
      <c r="E51" s="207" t="n"/>
      <c r="F51" s="234" t="n"/>
      <c r="G51" s="95" t="n"/>
      <c r="H51" s="88" t="n"/>
      <c r="I51" s="99" t="n"/>
      <c r="J51" s="88" t="n"/>
      <c r="K51" s="96" t="n"/>
    </row>
    <row r="52" ht="15.75" customHeight="1" s="200">
      <c r="A52" s="225">
        <f>VLOOKUP(quadro!I60,dados!E9:H21,3)</f>
        <v/>
      </c>
      <c r="E52" s="207" t="n"/>
      <c r="F52" s="234" t="n"/>
      <c r="G52" s="95" t="n"/>
      <c r="H52" s="88" t="n"/>
      <c r="I52" s="99" t="n"/>
      <c r="J52" s="88" t="n"/>
      <c r="K52" s="96" t="n"/>
    </row>
    <row r="53" ht="15.75" customHeight="1" s="200">
      <c r="A53" s="206">
        <f>dados!B5</f>
        <v/>
      </c>
      <c r="E53" s="207" t="n"/>
      <c r="F53" s="234" t="n"/>
      <c r="G53" s="95" t="n"/>
      <c r="H53" s="88" t="n"/>
      <c r="I53" s="99" t="n"/>
      <c r="J53" s="88" t="n"/>
      <c r="K53" s="96" t="n"/>
    </row>
    <row r="54" ht="15.75" customHeight="1" s="200">
      <c r="A54" s="230" t="n"/>
      <c r="E54" s="207" t="n"/>
      <c r="F54" s="16" t="n"/>
      <c r="G54" s="95" t="n"/>
      <c r="H54" s="88" t="n"/>
      <c r="I54" s="88" t="n"/>
      <c r="J54" s="88" t="n"/>
      <c r="K54" s="96" t="n"/>
    </row>
    <row r="55" ht="15.75" customHeight="1" s="200" thickBot="1">
      <c r="A55" s="226" t="n"/>
      <c r="B55" s="222" t="n"/>
      <c r="C55" s="222" t="n"/>
      <c r="D55" s="222" t="n"/>
      <c r="E55" s="227" t="n"/>
      <c r="F55" s="101" t="n"/>
      <c r="G55" s="102" t="n"/>
      <c r="H55" s="103" t="n"/>
      <c r="I55" s="103" t="n"/>
      <c r="J55" s="103" t="n"/>
      <c r="K55" s="104" t="n"/>
    </row>
  </sheetData>
  <mergeCells count="20">
    <mergeCell ref="G23:K23"/>
    <mergeCell ref="A19:E33"/>
    <mergeCell ref="G14:K20"/>
    <mergeCell ref="G33:K37"/>
    <mergeCell ref="A8:K9"/>
    <mergeCell ref="G13:K13"/>
    <mergeCell ref="G24:K25"/>
    <mergeCell ref="G26:K26"/>
    <mergeCell ref="A14:E18"/>
    <mergeCell ref="G40:K40"/>
    <mergeCell ref="A55:E55"/>
    <mergeCell ref="G41:K41"/>
    <mergeCell ref="A47:E47"/>
    <mergeCell ref="A54:E54"/>
    <mergeCell ref="G42:K43"/>
    <mergeCell ref="G44:K44"/>
    <mergeCell ref="A51:E51"/>
    <mergeCell ref="A53:E53"/>
    <mergeCell ref="A52:E52"/>
    <mergeCell ref="A34:E46"/>
  </mergeCells>
  <printOptions horizontalCentered="1" verticalCentered="1"/>
  <pageMargins left="0.3937007874015748" right="0.3937007874015748" top="0.3937007874015748" bottom="0.3937007874015748" header="0.1968503937007874" footer="0.1968503937007874"/>
  <pageSetup orientation="portrait" paperSize="9" scale="93"/>
  <colBreaks count="1" manualBreakCount="1">
    <brk id="11" min="0" max="1048575" man="1"/>
  </colBreaks>
</worksheet>
</file>

<file path=xl/worksheets/sheet4.xml><?xml version="1.0" encoding="utf-8"?>
<worksheet xmlns="http://schemas.openxmlformats.org/spreadsheetml/2006/main">
  <sheetPr codeName="Plan6">
    <outlinePr summaryBelow="1" summaryRight="1"/>
    <pageSetUpPr/>
  </sheetPr>
  <dimension ref="A6:K51"/>
  <sheetViews>
    <sheetView showGridLines="0" view="pageBreakPreview" topLeftCell="A4" zoomScale="75" zoomScaleNormal="100" workbookViewId="0">
      <selection activeCell="A48" sqref="A48:E48"/>
    </sheetView>
  </sheetViews>
  <sheetFormatPr baseColWidth="8" defaultColWidth="9.1796875" defaultRowHeight="12.5"/>
  <cols>
    <col width="9.1796875" customWidth="1" style="228" min="1" max="5"/>
    <col width="0.453125" customWidth="1" style="228" min="6" max="6"/>
    <col width="9.1796875" customWidth="1" style="228" min="7" max="7"/>
    <col width="9.1796875" customWidth="1" style="228" min="8" max="16384"/>
  </cols>
  <sheetData>
    <row r="6">
      <c r="E6" s="309" t="n"/>
      <c r="F6" s="309" t="inlineStr">
        <is>
          <t>INFORMAÇÕES / DESPACHOS</t>
        </is>
      </c>
    </row>
    <row r="7" ht="15.5" customHeight="1" s="200">
      <c r="E7" s="28" t="n"/>
      <c r="F7" s="28">
        <f>CONCATENATE("Processo com D.L. ",dados!B8)</f>
        <v/>
      </c>
    </row>
    <row r="8" ht="15.75" customHeight="1" s="200">
      <c r="A8" s="238">
        <f>CONCATENATE("OBJETO: ",dados!B38)</f>
        <v/>
      </c>
    </row>
    <row r="9" ht="15.75" customHeight="1" s="200"/>
    <row r="10" ht="15.75" customHeight="1" s="200" thickBot="1">
      <c r="A10" s="222" t="n"/>
      <c r="B10" s="222" t="n"/>
      <c r="C10" s="222" t="n"/>
      <c r="D10" s="222" t="n"/>
      <c r="E10" s="222" t="n"/>
      <c r="F10" s="222" t="n"/>
      <c r="G10" s="222" t="n"/>
      <c r="H10" s="222" t="n"/>
      <c r="I10" s="222" t="n"/>
      <c r="J10" s="222" t="n"/>
      <c r="K10" s="222" t="n"/>
    </row>
    <row r="11" ht="15.75" customHeight="1" s="200">
      <c r="A11" s="90" t="inlineStr">
        <is>
          <t>À</t>
        </is>
      </c>
      <c r="B11" s="91" t="n"/>
      <c r="C11" s="91" t="n"/>
      <c r="D11" s="91" t="n"/>
      <c r="E11" s="105" t="n"/>
      <c r="F11" s="91" t="n"/>
      <c r="G11" s="112" t="inlineStr">
        <is>
          <t>À</t>
        </is>
      </c>
      <c r="H11" s="91" t="n"/>
      <c r="I11" s="91" t="n"/>
      <c r="J11" s="91" t="n"/>
      <c r="K11" s="53" t="n"/>
    </row>
    <row r="12" ht="15.75" customHeight="1" s="200">
      <c r="A12" s="54" t="inlineStr">
        <is>
          <t>Diretoria Administrativo Financeira e de</t>
        </is>
      </c>
      <c r="B12" s="88" t="n"/>
      <c r="C12" s="88" t="n"/>
      <c r="D12" s="88" t="n"/>
      <c r="E12" s="60" t="n"/>
      <c r="F12" s="88" t="n"/>
      <c r="G12" s="97" t="inlineStr">
        <is>
          <t>GCO</t>
        </is>
      </c>
      <c r="H12" s="88" t="n"/>
      <c r="I12" s="88" t="n"/>
      <c r="J12" s="88" t="n"/>
      <c r="K12" s="96" t="n"/>
    </row>
    <row r="13" ht="15.75" customHeight="1" s="200">
      <c r="A13" s="54" t="inlineStr">
        <is>
          <t>Relação com Investidores</t>
        </is>
      </c>
      <c r="B13" s="88" t="n"/>
      <c r="C13" s="88" t="n"/>
      <c r="D13" s="88" t="n"/>
      <c r="E13" s="60" t="n"/>
      <c r="F13" s="88" t="n"/>
      <c r="G13" s="97" t="n"/>
      <c r="H13" s="88" t="n"/>
      <c r="I13" s="88" t="n"/>
      <c r="J13" s="88" t="n"/>
      <c r="K13" s="96" t="n"/>
    </row>
    <row r="14" ht="15.75" customHeight="1" s="200">
      <c r="A14" s="209" t="inlineStr">
        <is>
          <t>Sr. Diretor,</t>
        </is>
      </c>
      <c r="E14" s="207" t="n"/>
      <c r="F14" s="88" t="n"/>
      <c r="G14" s="223" t="inlineStr">
        <is>
          <t>Com base nas informações anteriores, autorizo a contratação e homologo a Dispensa de Licitação Eletrônica no sistema Licitações-e.</t>
        </is>
      </c>
      <c r="K14" s="203" t="n"/>
    </row>
    <row r="15" ht="15.75" customHeight="1" s="200">
      <c r="A15" s="157" t="n"/>
      <c r="B15" s="158" t="n"/>
      <c r="C15" s="158" t="n"/>
      <c r="D15" s="158" t="n"/>
      <c r="E15" s="159" t="n"/>
      <c r="F15" s="88" t="n"/>
      <c r="G15" s="205" t="n"/>
      <c r="K15" s="203" t="n"/>
    </row>
    <row r="16" ht="15.75" customHeight="1" s="200">
      <c r="A16" s="209">
        <f>CONCATENATE("Trata-se de ",dados!B38," solicitada pela Gerência ",dados!B39,", conforme consta na SC/S ",dados!B10," nº ",dados!B9," à fl. 001.")</f>
        <v/>
      </c>
      <c r="E16" s="207" t="n"/>
      <c r="F16" s="158" t="n"/>
      <c r="G16" s="205" t="n"/>
      <c r="K16" s="203" t="n"/>
    </row>
    <row r="17" ht="15.75" customHeight="1" s="200">
      <c r="A17" s="210" t="n"/>
      <c r="E17" s="207" t="n"/>
      <c r="F17" s="88" t="n"/>
      <c r="G17" s="205" t="n"/>
      <c r="K17" s="203" t="n"/>
    </row>
    <row r="18" ht="15.75" customHeight="1" s="200">
      <c r="A18" s="210" t="n"/>
      <c r="E18" s="207" t="n"/>
      <c r="F18" s="158" t="n"/>
      <c r="G18" s="58" t="n"/>
      <c r="H18" s="52" t="n"/>
      <c r="I18" s="52" t="n"/>
      <c r="J18" s="52" t="n"/>
      <c r="K18" s="59" t="n"/>
    </row>
    <row r="19" ht="15.75" customHeight="1" s="200">
      <c r="A19" s="210" t="n"/>
      <c r="E19" s="207" t="n"/>
      <c r="F19" s="158" t="n"/>
      <c r="G19" s="95" t="n"/>
      <c r="H19" s="88" t="n"/>
      <c r="I19" s="88" t="n"/>
      <c r="J19" s="88" t="n"/>
      <c r="K19" s="164" t="n"/>
    </row>
    <row r="20" ht="15.75" customHeight="1" s="200">
      <c r="A20" s="210" t="n"/>
      <c r="E20" s="207" t="n"/>
      <c r="F20" s="158" t="n"/>
      <c r="G20" s="152" t="n"/>
      <c r="H20" s="153" t="n"/>
      <c r="I20" s="153" t="n"/>
      <c r="J20" s="153" t="n"/>
      <c r="K20" s="164" t="n"/>
    </row>
    <row r="21" ht="15.75" customHeight="1" s="200">
      <c r="A21" s="107" t="n"/>
      <c r="B21" s="88" t="n"/>
      <c r="C21" s="88" t="n"/>
      <c r="D21" s="88" t="n"/>
      <c r="E21" s="60" t="n"/>
      <c r="F21" s="88" t="n"/>
      <c r="G21" s="202">
        <f>dados!F35</f>
        <v/>
      </c>
      <c r="K21" s="203" t="n"/>
    </row>
    <row r="22" ht="15.75" customHeight="1" s="200">
      <c r="A22" s="209" t="inlineStr">
        <is>
          <t>Conforme Ata da Sessão Pública, a proposta mais vantajosa e que atende às especificações é da empresa:</t>
        </is>
      </c>
      <c r="E22" s="207" t="n"/>
      <c r="F22" s="158" t="n"/>
      <c r="G22" s="204" t="inlineStr">
        <is>
          <t>Diretor Administrativo Financeiro e de Relação com Investidores</t>
        </is>
      </c>
      <c r="K22" s="203" t="n"/>
    </row>
    <row r="23" ht="15.75" customHeight="1" s="200">
      <c r="A23" s="210" t="n"/>
      <c r="E23" s="207" t="n"/>
      <c r="F23" s="88" t="n"/>
      <c r="G23" s="205" t="n"/>
      <c r="K23" s="203" t="n"/>
    </row>
    <row r="24" ht="15.75" customHeight="1" s="200">
      <c r="A24" s="210" t="n"/>
      <c r="E24" s="207" t="n"/>
      <c r="F24" s="161" t="n"/>
      <c r="G24" s="212">
        <f>+dados!B5</f>
        <v/>
      </c>
      <c r="K24" s="203" t="n"/>
    </row>
    <row r="25" ht="15.75" customHeight="1" s="200">
      <c r="A25" s="210" t="n"/>
      <c r="E25" s="207" t="n"/>
      <c r="F25" s="88" t="n"/>
      <c r="G25" s="212" t="n"/>
      <c r="K25" s="203" t="n"/>
    </row>
    <row r="26" ht="15.75" customHeight="1" s="200">
      <c r="A26" s="210" t="n"/>
      <c r="E26" s="207" t="n"/>
      <c r="F26" s="88" t="n"/>
      <c r="G26" s="95" t="n"/>
      <c r="H26" s="88" t="n"/>
      <c r="I26" s="88" t="n"/>
      <c r="J26" s="88" t="n"/>
      <c r="K26" s="96" t="n"/>
    </row>
    <row r="27" ht="15.75" customHeight="1" s="200">
      <c r="A27" s="233">
        <f>CONCATENATE(dados!B26,"  no valor de R$",TEXT(dados!B41,"#.###,00"),".")</f>
        <v/>
      </c>
      <c r="E27" s="207" t="n"/>
      <c r="F27" s="88" t="n"/>
      <c r="G27" s="97" t="n"/>
      <c r="H27" s="88" t="n"/>
      <c r="I27" s="88" t="n"/>
      <c r="J27" s="88" t="n"/>
      <c r="K27" s="96" t="n"/>
    </row>
    <row r="28" ht="15.75" customHeight="1" s="200">
      <c r="A28" s="210" t="n"/>
      <c r="E28" s="207" t="n"/>
      <c r="F28" s="213" t="n"/>
      <c r="G28" s="97" t="n"/>
      <c r="H28" s="88" t="n"/>
      <c r="I28" s="88" t="n"/>
      <c r="J28" s="88" t="n"/>
      <c r="K28" s="96" t="n"/>
    </row>
    <row r="29" ht="15.75" customHeight="1" s="200">
      <c r="A29" s="210" t="n"/>
      <c r="E29" s="207" t="n"/>
      <c r="F29" s="155" t="n"/>
      <c r="G29" s="95" t="n"/>
      <c r="H29" s="88" t="n"/>
      <c r="I29" s="88" t="n"/>
      <c r="J29" s="88" t="n"/>
      <c r="K29" s="96" t="n"/>
    </row>
    <row r="30" ht="15.75" customHeight="1" s="200">
      <c r="A30" s="107" t="n"/>
      <c r="B30" s="88" t="n"/>
      <c r="C30" s="88" t="n"/>
      <c r="D30" s="88" t="n"/>
      <c r="E30" s="60" t="n"/>
      <c r="F30" s="88" t="n"/>
      <c r="G30" s="223" t="n"/>
      <c r="K30" s="203" t="n"/>
    </row>
    <row r="31" ht="15.75" customHeight="1" s="200">
      <c r="A31" s="220" t="inlineStr">
        <is>
          <t>De acordo com as informações acima, proponho a autorização da contratação, dispensada a licitação, com fundamento no inciso II, artigo 151 do Regulamento de Licitações e Contratos desta São Paulo Turismo, assinatura da Autorização de Serviços e Homologação da Dispensa de Licitação Eletrônica no Sistema Licitações-e.</t>
        </is>
      </c>
      <c r="E31" s="207" t="n"/>
      <c r="F31" s="88" t="n"/>
      <c r="G31" s="205" t="n"/>
      <c r="K31" s="203" t="n"/>
    </row>
    <row r="32" ht="15.75" customHeight="1" s="200">
      <c r="A32" s="210" t="n"/>
      <c r="E32" s="207" t="n"/>
      <c r="F32" s="88" t="n"/>
      <c r="G32" s="205" t="n"/>
      <c r="K32" s="203" t="n"/>
    </row>
    <row r="33" ht="15.75" customHeight="1" s="200">
      <c r="A33" s="210" t="n"/>
      <c r="E33" s="207" t="n"/>
      <c r="F33" s="88" t="n"/>
      <c r="G33" s="163" t="n"/>
      <c r="H33" s="158" t="n"/>
      <c r="I33" s="158" t="n"/>
      <c r="J33" s="158" t="n"/>
      <c r="K33" s="164" t="n"/>
    </row>
    <row r="34" ht="15.75" customHeight="1" s="200">
      <c r="A34" s="210" t="n"/>
      <c r="E34" s="207" t="n"/>
      <c r="F34" s="88" t="n"/>
      <c r="G34" s="163" t="n"/>
      <c r="H34" s="158" t="n"/>
      <c r="I34" s="158" t="n"/>
      <c r="J34" s="158" t="n"/>
      <c r="K34" s="164" t="n"/>
    </row>
    <row r="35" ht="15.75" customHeight="1" s="200">
      <c r="A35" s="210" t="n"/>
      <c r="E35" s="207" t="n"/>
      <c r="F35" s="88" t="n"/>
      <c r="G35" s="58" t="n"/>
      <c r="H35" s="52" t="n"/>
      <c r="I35" s="52" t="n"/>
      <c r="J35" s="52" t="n"/>
      <c r="K35" s="59" t="n"/>
    </row>
    <row r="36" ht="15.75" customHeight="1" s="200">
      <c r="A36" s="210" t="n"/>
      <c r="E36" s="207" t="n"/>
      <c r="F36" s="88" t="n"/>
      <c r="G36" s="95" t="n"/>
      <c r="H36" s="88" t="n"/>
      <c r="I36" s="88" t="n"/>
      <c r="J36" s="88" t="n"/>
      <c r="K36" s="164" t="n"/>
    </row>
    <row r="37" ht="15.75" customHeight="1" s="200">
      <c r="A37" s="210" t="n"/>
      <c r="E37" s="207" t="n"/>
      <c r="F37" s="158" t="n"/>
      <c r="G37" s="152" t="n"/>
      <c r="H37" s="153" t="n"/>
      <c r="I37" s="153" t="n"/>
      <c r="J37" s="153" t="n"/>
      <c r="K37" s="164" t="n"/>
    </row>
    <row r="38" ht="15.75" customHeight="1" s="200">
      <c r="A38" s="210" t="n"/>
      <c r="E38" s="207" t="n"/>
      <c r="F38" s="50" t="n"/>
      <c r="G38" s="237" t="n"/>
      <c r="K38" s="203" t="n"/>
    </row>
    <row r="39" ht="15.75" customHeight="1" s="200">
      <c r="A39" s="210" t="n"/>
      <c r="E39" s="207" t="n"/>
      <c r="F39" s="161" t="n"/>
      <c r="G39" s="204" t="n"/>
      <c r="K39" s="203" t="n"/>
    </row>
    <row r="40" ht="15.75" customHeight="1" s="200">
      <c r="A40" s="210" t="n"/>
      <c r="E40" s="207" t="n"/>
      <c r="F40" s="50" t="n"/>
      <c r="G40" s="205" t="n"/>
      <c r="K40" s="203" t="n"/>
    </row>
    <row r="41" ht="15.75" customHeight="1" s="200">
      <c r="A41" s="210" t="n"/>
      <c r="E41" s="207" t="n"/>
      <c r="F41" s="50" t="n"/>
      <c r="G41" s="147" t="n"/>
      <c r="H41" s="146" t="n"/>
      <c r="I41" s="146" t="n"/>
      <c r="J41" s="146" t="n"/>
      <c r="K41" s="148" t="n"/>
    </row>
    <row r="42" ht="21.75" customHeight="1" s="200">
      <c r="A42" s="210" t="n"/>
      <c r="E42" s="207" t="n"/>
      <c r="F42" s="50" t="n"/>
      <c r="G42" s="212" t="n"/>
      <c r="K42" s="203" t="n"/>
    </row>
    <row r="43" ht="15.75" customHeight="1" s="200">
      <c r="A43" s="166" t="inlineStr">
        <is>
          <t>Atenciosamente,</t>
        </is>
      </c>
      <c r="B43" s="167" t="n"/>
      <c r="C43" s="167" t="n"/>
      <c r="D43" s="50" t="n"/>
      <c r="E43" s="51" t="n"/>
      <c r="F43" s="50" t="n"/>
      <c r="G43" s="95" t="n"/>
      <c r="H43" s="88" t="n"/>
      <c r="I43" s="88" t="n"/>
      <c r="J43" s="88" t="n"/>
      <c r="K43" s="148" t="n"/>
    </row>
    <row r="44" ht="15.75" customHeight="1" s="200">
      <c r="A44" s="61" t="n"/>
      <c r="B44" s="88" t="n"/>
      <c r="C44" s="88" t="n"/>
      <c r="D44" s="50" t="n"/>
      <c r="E44" s="51" t="n"/>
      <c r="F44" s="50" t="n"/>
      <c r="G44" s="95" t="n"/>
      <c r="H44" s="88" t="n"/>
      <c r="I44" s="88" t="n"/>
      <c r="J44" s="88" t="n"/>
      <c r="K44" s="148" t="n"/>
    </row>
    <row r="45" ht="15.75" customHeight="1" s="200">
      <c r="A45" s="61" t="n"/>
      <c r="B45" s="88" t="n"/>
      <c r="C45" s="88" t="n"/>
      <c r="D45" s="50" t="n"/>
      <c r="E45" s="51" t="n"/>
      <c r="F45" s="50" t="n"/>
      <c r="G45" s="95" t="n"/>
      <c r="H45" s="88" t="n"/>
      <c r="I45" s="88" t="n"/>
      <c r="J45" s="88" t="n"/>
      <c r="K45" s="151" t="n"/>
    </row>
    <row r="46" ht="15.75" customHeight="1" s="200">
      <c r="A46" s="107" t="n"/>
      <c r="B46" s="88" t="n"/>
      <c r="C46" s="88" t="n"/>
      <c r="D46" s="88" t="n"/>
      <c r="E46" s="60" t="n"/>
      <c r="F46" s="50" t="n"/>
      <c r="G46" s="149" t="n"/>
      <c r="H46" s="150" t="n"/>
      <c r="I46" s="150" t="n"/>
      <c r="J46" s="150" t="n"/>
      <c r="K46" s="151" t="n"/>
    </row>
    <row r="47" ht="15.75" customHeight="1" s="200">
      <c r="A47" s="234">
        <f>dados!F36</f>
        <v/>
      </c>
      <c r="E47" s="207" t="n"/>
      <c r="F47" s="50" t="n"/>
      <c r="G47" s="149" t="n"/>
      <c r="H47" s="150" t="n"/>
      <c r="I47" s="150" t="n"/>
      <c r="J47" s="150" t="n"/>
      <c r="K47" s="151" t="n"/>
    </row>
    <row r="48" ht="31.5" customHeight="1" s="200">
      <c r="A48" s="235">
        <f>dados!G36</f>
        <v/>
      </c>
      <c r="E48" s="207" t="n"/>
      <c r="F48" s="50" t="n"/>
      <c r="G48" s="149" t="n"/>
      <c r="H48" s="150" t="n"/>
      <c r="I48" s="150" t="n"/>
      <c r="J48" s="150" t="n"/>
      <c r="K48" s="151" t="n"/>
    </row>
    <row r="49" ht="15.75" customHeight="1" s="200">
      <c r="A49" s="236">
        <f>+dados!B5</f>
        <v/>
      </c>
      <c r="E49" s="207" t="n"/>
      <c r="F49" s="50" t="n"/>
      <c r="G49" s="149" t="n"/>
      <c r="H49" s="150" t="n"/>
      <c r="I49" s="150" t="n"/>
      <c r="J49" s="150" t="n"/>
      <c r="K49" s="151" t="n"/>
    </row>
    <row r="50" ht="15.75" customHeight="1" s="200">
      <c r="A50" s="49" t="n"/>
      <c r="B50" s="50" t="n"/>
      <c r="C50" s="50" t="n"/>
      <c r="D50" s="50" t="n"/>
      <c r="E50" s="51" t="n"/>
      <c r="F50" s="50" t="n"/>
      <c r="G50" s="149" t="n"/>
      <c r="H50" s="150" t="n"/>
      <c r="I50" s="150" t="n"/>
      <c r="J50" s="150" t="n"/>
      <c r="K50" s="151" t="n"/>
    </row>
    <row r="51" ht="15.75" customHeight="1" s="200" thickBot="1">
      <c r="A51" s="226" t="n"/>
      <c r="B51" s="222" t="n"/>
      <c r="C51" s="222" t="n"/>
      <c r="D51" s="222" t="n"/>
      <c r="E51" s="227" t="n"/>
      <c r="F51" s="165" t="n"/>
      <c r="G51" s="102" t="n"/>
      <c r="H51" s="103" t="n"/>
      <c r="I51" s="103" t="n"/>
      <c r="J51" s="103" t="n"/>
      <c r="K51" s="104" t="n"/>
    </row>
  </sheetData>
  <mergeCells count="19">
    <mergeCell ref="A22:E26"/>
    <mergeCell ref="G22:K23"/>
    <mergeCell ref="G24:K24"/>
    <mergeCell ref="G25:K25"/>
    <mergeCell ref="A8:K10"/>
    <mergeCell ref="A14:E14"/>
    <mergeCell ref="G14:K17"/>
    <mergeCell ref="A16:E20"/>
    <mergeCell ref="G21:K21"/>
    <mergeCell ref="A27:E29"/>
    <mergeCell ref="A51:E51"/>
    <mergeCell ref="G42:K42"/>
    <mergeCell ref="A47:E47"/>
    <mergeCell ref="A48:E48"/>
    <mergeCell ref="A49:E49"/>
    <mergeCell ref="G30:K32"/>
    <mergeCell ref="G38:K38"/>
    <mergeCell ref="G39:K40"/>
    <mergeCell ref="A31:E42"/>
  </mergeCells>
  <pageMargins left="0.787401575" right="0.787401575" top="0.984251969" bottom="0.984251969" header="0.492125985" footer="0.492125985"/>
  <pageSetup orientation="portrait" paperSize="9" scale="89"/>
</worksheet>
</file>

<file path=xl/worksheets/sheet5.xml><?xml version="1.0" encoding="utf-8"?>
<worksheet xmlns="http://schemas.openxmlformats.org/spreadsheetml/2006/main">
  <sheetPr codeName="Plan3">
    <outlinePr summaryBelow="1" summaryRight="1"/>
    <pageSetUpPr fitToPage="1"/>
  </sheetPr>
  <dimension ref="A1:K73"/>
  <sheetViews>
    <sheetView showGridLines="0" view="pageBreakPreview" zoomScaleNormal="100" zoomScaleSheetLayoutView="100" workbookViewId="0">
      <selection activeCell="E65" sqref="E65"/>
    </sheetView>
  </sheetViews>
  <sheetFormatPr baseColWidth="8" defaultRowHeight="12.5"/>
  <cols>
    <col width="12.7265625" customWidth="1" style="200" min="1" max="3"/>
    <col width="10.7265625" customWidth="1" style="200" min="4" max="5"/>
    <col width="14.7265625" customWidth="1" style="200" min="6" max="9"/>
  </cols>
  <sheetData>
    <row r="1" ht="26.25" customHeight="1" s="200">
      <c r="F1" s="280" t="inlineStr">
        <is>
          <t>AUTORIZAÇÃO DE SERVIÇO</t>
        </is>
      </c>
    </row>
    <row r="2" ht="18" customHeight="1" s="200">
      <c r="H2" s="7" t="inlineStr">
        <is>
          <t>nº</t>
        </is>
      </c>
      <c r="I2" s="6">
        <f>dados!B4</f>
        <v/>
      </c>
    </row>
    <row r="3" ht="16.5" customHeight="1" s="200">
      <c r="F3" s="122" t="n"/>
      <c r="I3" s="8">
        <f>dados!B5</f>
        <v/>
      </c>
    </row>
    <row r="4" ht="5.25" customHeight="1" s="200" thickBot="1">
      <c r="A4" s="222" t="n"/>
      <c r="B4" s="222" t="n"/>
      <c r="C4" s="222" t="n"/>
      <c r="D4" s="222" t="n"/>
      <c r="E4" s="222" t="n"/>
      <c r="F4" s="222" t="n"/>
      <c r="G4" s="222" t="n"/>
      <c r="H4" s="222" t="n"/>
      <c r="I4" s="222" t="n"/>
    </row>
    <row r="5" ht="12" customHeight="1" s="200">
      <c r="A5" s="281" t="inlineStr">
        <is>
          <t>CONTRATANTE</t>
        </is>
      </c>
      <c r="B5" s="242" t="n"/>
      <c r="C5" s="242" t="n"/>
      <c r="D5" s="242" t="n"/>
      <c r="E5" s="242" t="n"/>
      <c r="F5" s="242" t="n"/>
      <c r="G5" s="242" t="n"/>
      <c r="H5" s="242" t="n"/>
      <c r="I5" s="245" t="n"/>
    </row>
    <row r="6">
      <c r="A6" s="282" t="inlineStr">
        <is>
          <t>Empresa:</t>
        </is>
      </c>
      <c r="B6" s="247" t="n"/>
      <c r="C6" s="247" t="n"/>
      <c r="D6" s="247" t="n"/>
      <c r="E6" s="247" t="n"/>
      <c r="F6" s="283" t="inlineStr">
        <is>
          <t>Endereço:</t>
        </is>
      </c>
      <c r="G6" s="247" t="n"/>
      <c r="H6" s="247" t="n"/>
      <c r="I6" s="284" t="n"/>
    </row>
    <row r="7" ht="13" customHeight="1" s="200">
      <c r="A7" s="275" t="inlineStr">
        <is>
          <t>SÃO PAULO TURISMO S/A</t>
        </is>
      </c>
      <c r="B7" s="242" t="n"/>
      <c r="C7" s="242" t="n"/>
      <c r="D7" s="242" t="n"/>
      <c r="E7" s="276" t="n"/>
      <c r="F7" s="278" t="inlineStr">
        <is>
          <t>Avenida Olavo Fontoura, 1.209 - Parque Anhembi - Santana</t>
        </is>
      </c>
      <c r="G7" s="242" t="n"/>
      <c r="H7" s="242" t="n"/>
      <c r="I7" s="276" t="n"/>
    </row>
    <row r="8">
      <c r="A8" s="274" t="inlineStr">
        <is>
          <t>CNPJ:</t>
        </is>
      </c>
      <c r="B8" s="270" t="n"/>
      <c r="C8" s="269" t="inlineStr">
        <is>
          <t>Inscr. Est.:</t>
        </is>
      </c>
      <c r="D8" s="247" t="n"/>
      <c r="E8" s="270" t="n"/>
      <c r="F8" s="269" t="inlineStr">
        <is>
          <t>Cidade:</t>
        </is>
      </c>
      <c r="G8" s="270" t="n"/>
      <c r="H8" s="306" t="inlineStr">
        <is>
          <t>Estado:</t>
        </is>
      </c>
      <c r="I8" s="175" t="inlineStr">
        <is>
          <t>CEP:</t>
        </is>
      </c>
    </row>
    <row r="9">
      <c r="A9" s="279" t="inlineStr">
        <is>
          <t>62.002.886/0001-60</t>
        </is>
      </c>
      <c r="B9" s="276" t="n"/>
      <c r="C9" s="277" t="n">
        <v>104969196117</v>
      </c>
      <c r="D9" s="242" t="n"/>
      <c r="E9" s="276" t="n"/>
      <c r="F9" s="278" t="inlineStr">
        <is>
          <t>São Paulo</t>
        </is>
      </c>
      <c r="G9" s="276" t="n"/>
      <c r="H9" s="249" t="inlineStr">
        <is>
          <t>SP</t>
        </is>
      </c>
      <c r="I9" s="293" t="inlineStr">
        <is>
          <t>02012-021</t>
        </is>
      </c>
    </row>
    <row r="10">
      <c r="A10" s="292" t="inlineStr">
        <is>
          <t>Fone / E-Mail do Gestor / Área requisitante:</t>
        </is>
      </c>
      <c r="B10" s="247" t="n"/>
      <c r="C10" s="247" t="n"/>
      <c r="D10" s="247" t="n"/>
      <c r="E10" s="270" t="n"/>
      <c r="F10" s="269" t="inlineStr">
        <is>
          <t>Responsável / Gestor do Contrato:</t>
        </is>
      </c>
      <c r="G10" s="247" t="n"/>
      <c r="H10" s="247" t="n"/>
      <c r="I10" s="270" t="n"/>
    </row>
    <row r="11" ht="13" customHeight="1" s="200" thickBot="1">
      <c r="A11" s="290">
        <f>CONCATENATE(dados!B13, " / ", dados!B14, " / ", dados!B10)</f>
        <v/>
      </c>
      <c r="B11" s="222" t="n"/>
      <c r="C11" s="222" t="n"/>
      <c r="D11" s="222" t="n"/>
      <c r="E11" s="291" t="n"/>
      <c r="F11" s="267">
        <f>CONCATENATE(dados!B12, " / ", VLOOKUP(dados!B10, dados!A51:C75, 3, FALSE))</f>
        <v/>
      </c>
      <c r="G11" s="222" t="n"/>
      <c r="H11" s="222" t="n"/>
      <c r="I11" s="257" t="n"/>
    </row>
    <row r="12" ht="12" customHeight="1" s="200">
      <c r="A12" s="287" t="inlineStr">
        <is>
          <t>CONTRATADA</t>
        </is>
      </c>
      <c r="B12" s="288" t="n"/>
      <c r="C12" s="288" t="n"/>
      <c r="D12" s="288" t="n"/>
      <c r="E12" s="288" t="n"/>
      <c r="F12" s="288" t="n"/>
      <c r="G12" s="288" t="n"/>
      <c r="H12" s="288" t="n"/>
      <c r="I12" s="289" t="n"/>
    </row>
    <row r="13">
      <c r="A13" s="285" t="inlineStr">
        <is>
          <t>Empresa:</t>
        </is>
      </c>
      <c r="B13" s="328">
        <f>dados!B26</f>
        <v/>
      </c>
      <c r="C13" s="247" t="n"/>
      <c r="D13" s="247" t="n"/>
      <c r="E13" s="247" t="n"/>
      <c r="F13" s="269" t="inlineStr">
        <is>
          <t>Endereço:</t>
        </is>
      </c>
      <c r="G13" s="247" t="n"/>
      <c r="H13" s="247" t="n"/>
      <c r="I13" s="270" t="n"/>
    </row>
    <row r="14">
      <c r="A14" s="286" t="n"/>
      <c r="B14" s="242" t="n"/>
      <c r="C14" s="242" t="n"/>
      <c r="D14" s="242" t="n"/>
      <c r="E14" s="242" t="n"/>
      <c r="F14" s="266">
        <f>dados!B27</f>
        <v/>
      </c>
      <c r="I14" s="203" t="n"/>
    </row>
    <row r="15">
      <c r="A15" s="23" t="inlineStr">
        <is>
          <t>CNPJ:</t>
        </is>
      </c>
      <c r="B15" s="261">
        <f>dados!B31</f>
        <v/>
      </c>
      <c r="C15" s="262" t="n"/>
      <c r="D15" s="262" t="n"/>
      <c r="E15" s="262" t="n"/>
      <c r="F15" s="254" t="n"/>
      <c r="G15" s="242" t="n"/>
      <c r="H15" s="242" t="n"/>
      <c r="I15" s="245" t="n"/>
    </row>
    <row r="16">
      <c r="A16" s="23" t="inlineStr">
        <is>
          <t>Inscr. Est.:</t>
        </is>
      </c>
      <c r="B16" s="329">
        <f>dados!B32</f>
        <v/>
      </c>
      <c r="C16" s="262" t="n"/>
      <c r="D16" s="262" t="n"/>
      <c r="E16" s="262" t="n"/>
      <c r="F16" s="269" t="inlineStr">
        <is>
          <t>Cidade:</t>
        </is>
      </c>
      <c r="G16" s="270" t="n"/>
      <c r="H16" s="306" t="inlineStr">
        <is>
          <t>Estado:</t>
        </is>
      </c>
      <c r="I16" s="175" t="inlineStr">
        <is>
          <t>CEP:</t>
        </is>
      </c>
    </row>
    <row r="17">
      <c r="A17" s="23" t="inlineStr">
        <is>
          <t>C.C.M.:</t>
        </is>
      </c>
      <c r="B17" s="330">
        <f>dados!B33</f>
        <v/>
      </c>
      <c r="C17" s="262" t="n"/>
      <c r="D17" s="262" t="n"/>
      <c r="E17" s="262" t="n"/>
      <c r="F17" s="249">
        <f>dados!B28</f>
        <v/>
      </c>
      <c r="G17" s="243" t="n"/>
      <c r="H17" s="249">
        <f>dados!B29</f>
        <v/>
      </c>
      <c r="I17" s="182">
        <f>dados!B30</f>
        <v/>
      </c>
    </row>
    <row r="18">
      <c r="A18" s="24" t="inlineStr">
        <is>
          <t>Fone / Fax:</t>
        </is>
      </c>
      <c r="B18" s="331">
        <f>dados!B34</f>
        <v/>
      </c>
      <c r="C18" s="242" t="n"/>
      <c r="D18" s="242" t="n"/>
      <c r="E18" s="242" t="n"/>
      <c r="F18" s="29" t="inlineStr">
        <is>
          <t>Responsável / Cargo:</t>
        </is>
      </c>
      <c r="G18" s="174" t="n"/>
      <c r="H18" s="174" t="n"/>
      <c r="I18" s="175" t="n"/>
    </row>
    <row r="19" ht="13" customHeight="1" s="200" thickBot="1">
      <c r="A19" s="47" t="inlineStr">
        <is>
          <t>E-mail:</t>
        </is>
      </c>
      <c r="B19" s="332">
        <f>dados!B35</f>
        <v/>
      </c>
      <c r="C19" s="264" t="n"/>
      <c r="D19" s="264" t="n"/>
      <c r="E19" s="265" t="n"/>
      <c r="F19" s="267">
        <f>dados!B36</f>
        <v/>
      </c>
      <c r="G19" s="222" t="n"/>
      <c r="H19" s="222" t="n"/>
      <c r="I19" s="257" t="n"/>
    </row>
    <row r="20" ht="12" customHeight="1" s="200">
      <c r="A20" s="287" t="inlineStr">
        <is>
          <t>CONDIÇÕES</t>
        </is>
      </c>
      <c r="B20" s="288" t="n"/>
      <c r="C20" s="288" t="n"/>
      <c r="D20" s="288" t="n"/>
      <c r="E20" s="288" t="n"/>
      <c r="F20" s="288" t="n"/>
      <c r="G20" s="288" t="n"/>
      <c r="H20" s="288" t="n"/>
      <c r="I20" s="289" t="n"/>
    </row>
    <row r="21">
      <c r="A21" s="274" t="inlineStr">
        <is>
          <t>Fundamento legal / Modalidade:</t>
        </is>
      </c>
      <c r="B21" s="247" t="n"/>
      <c r="C21" s="247" t="n"/>
      <c r="D21" s="247" t="n"/>
      <c r="E21" s="270" t="n"/>
      <c r="F21" s="306" t="inlineStr">
        <is>
          <t>Processo de Compras:</t>
        </is>
      </c>
      <c r="G21" s="248" t="n"/>
      <c r="H21" s="31" t="inlineStr">
        <is>
          <t>Nº  de referência Licitações-e:</t>
        </is>
      </c>
      <c r="I21" s="34" t="n"/>
    </row>
    <row r="22" ht="28.5" customHeight="1" s="200">
      <c r="A22" s="302">
        <f>VLOOKUP(dados!B7,dados!E47:G48,2)</f>
        <v/>
      </c>
      <c r="B22" s="242" t="n"/>
      <c r="C22" s="242" t="n"/>
      <c r="D22" s="242" t="n"/>
      <c r="E22" s="243" t="n"/>
      <c r="F22" s="249">
        <f>dados!B8</f>
        <v/>
      </c>
      <c r="G22" s="243" t="n"/>
      <c r="H22" s="293">
        <f>dados!B23</f>
        <v/>
      </c>
      <c r="I22" s="245" t="n"/>
    </row>
    <row r="23">
      <c r="A23" s="30" t="inlineStr">
        <is>
          <t>Condições de Pagamento:</t>
        </is>
      </c>
      <c r="B23" s="31" t="n"/>
      <c r="C23" s="31" t="n"/>
      <c r="D23" s="33" t="inlineStr">
        <is>
          <t>Vigência:</t>
        </is>
      </c>
      <c r="F23" s="31" t="n"/>
      <c r="G23" s="32" t="n"/>
      <c r="H23" s="33" t="inlineStr">
        <is>
          <t>Data da Proposta:</t>
        </is>
      </c>
      <c r="I23" s="34" t="n"/>
    </row>
    <row r="24">
      <c r="A24" s="250">
        <f>dados!B17</f>
        <v/>
      </c>
      <c r="B24" s="242" t="n"/>
      <c r="C24" s="243" t="n"/>
      <c r="D24" s="260">
        <f>CONCATENATE(TEXT(dados!B18,"dd/mm/aaaa")," a ",TEXT(dados!B19,"dd/mm/aaaa"))</f>
        <v/>
      </c>
      <c r="E24" s="242" t="n"/>
      <c r="F24" s="242" t="n"/>
      <c r="G24" s="243" t="n"/>
      <c r="H24" s="258">
        <f>dados!B20</f>
        <v/>
      </c>
      <c r="I24" s="245" t="n"/>
    </row>
    <row r="25">
      <c r="A25" s="35" t="inlineStr">
        <is>
          <t>Solicitação de Compra/Serviço:</t>
        </is>
      </c>
      <c r="B25" s="36" t="n"/>
      <c r="C25" s="36" t="n"/>
      <c r="D25" s="33" t="inlineStr">
        <is>
          <t>Área Requisitante:</t>
        </is>
      </c>
      <c r="F25" s="31" t="n"/>
      <c r="G25" s="32" t="n"/>
      <c r="H25" s="33" t="inlineStr">
        <is>
          <t>Centro de Custo / Código Orçamentário:</t>
        </is>
      </c>
      <c r="I25" s="34" t="n"/>
    </row>
    <row r="26">
      <c r="A26" s="305">
        <f>dados!B9</f>
        <v/>
      </c>
      <c r="B26" s="242" t="n"/>
      <c r="C26" s="243" t="n"/>
      <c r="D26" s="260">
        <f>dados!B39</f>
        <v/>
      </c>
      <c r="E26" s="242" t="n"/>
      <c r="F26" s="242" t="n"/>
      <c r="G26" s="243" t="n"/>
      <c r="H26" s="259">
        <f>dados!B15</f>
        <v/>
      </c>
      <c r="I26" s="245" t="n"/>
    </row>
    <row r="27">
      <c r="A27" s="35" t="inlineStr">
        <is>
          <t>Local de Entrega:</t>
        </is>
      </c>
      <c r="B27" s="36" t="n"/>
      <c r="C27" s="36" t="n"/>
      <c r="D27" s="36" t="n"/>
      <c r="E27" s="37" t="n"/>
      <c r="F27" s="33" t="inlineStr">
        <is>
          <t>Horário de Entrega:</t>
        </is>
      </c>
      <c r="G27" s="31" t="n"/>
      <c r="H27" s="31" t="n"/>
      <c r="I27" s="34" t="n"/>
    </row>
    <row r="28" ht="25.5" customHeight="1" s="200" thickBot="1">
      <c r="A28" s="294">
        <f>dados!B21</f>
        <v/>
      </c>
      <c r="B28" s="222" t="n"/>
      <c r="C28" s="222" t="n"/>
      <c r="D28" s="222" t="n"/>
      <c r="E28" s="227" t="n"/>
      <c r="F28" s="256">
        <f>dados!B22</f>
        <v/>
      </c>
      <c r="G28" s="222" t="n"/>
      <c r="H28" s="222" t="n"/>
      <c r="I28" s="257" t="n"/>
      <c r="J28" s="333" t="n"/>
    </row>
    <row r="29" ht="12" customHeight="1" s="200">
      <c r="A29" s="244" t="inlineStr">
        <is>
          <t>OBJETO</t>
        </is>
      </c>
      <c r="B29" s="242" t="n"/>
      <c r="C29" s="242" t="n"/>
      <c r="D29" s="242" t="n"/>
      <c r="E29" s="242" t="n"/>
      <c r="F29" s="242" t="n"/>
      <c r="G29" s="242" t="n"/>
      <c r="H29" s="242" t="n"/>
      <c r="I29" s="245" t="n"/>
    </row>
    <row r="30">
      <c r="A30" s="251" t="inlineStr">
        <is>
          <t>Item</t>
        </is>
      </c>
      <c r="B30" s="253" t="inlineStr">
        <is>
          <t>Quant.</t>
        </is>
      </c>
      <c r="C30" s="253" t="inlineStr">
        <is>
          <t>Unid.</t>
        </is>
      </c>
      <c r="D30" s="253" t="inlineStr">
        <is>
          <t>Descrição</t>
        </is>
      </c>
      <c r="E30" s="247" t="n"/>
      <c r="F30" s="247" t="n"/>
      <c r="G30" s="248" t="n"/>
      <c r="H30" s="4" t="inlineStr">
        <is>
          <t>Unit.</t>
        </is>
      </c>
      <c r="I30" s="25" t="inlineStr">
        <is>
          <t>Total</t>
        </is>
      </c>
    </row>
    <row r="31" ht="13" customHeight="1" s="200">
      <c r="A31" s="252" t="n"/>
      <c r="B31" s="255" t="n"/>
      <c r="C31" s="255" t="n"/>
      <c r="D31" s="254" t="n"/>
      <c r="E31" s="242" t="n"/>
      <c r="F31" s="242" t="n"/>
      <c r="G31" s="243" t="n"/>
      <c r="H31" s="5" t="inlineStr">
        <is>
          <t>R$</t>
        </is>
      </c>
      <c r="I31" s="26" t="inlineStr">
        <is>
          <t>R$</t>
        </is>
      </c>
      <c r="K31" s="334" t="n"/>
    </row>
    <row r="32" ht="12.75" customFormat="1" customHeight="1" s="240">
      <c r="A32" s="131" t="n"/>
      <c r="B32" s="132" t="n"/>
      <c r="C32" s="132" t="n"/>
      <c r="D32" s="246" t="n"/>
      <c r="E32" s="247" t="n"/>
      <c r="F32" s="247" t="n"/>
      <c r="G32" s="248" t="n"/>
      <c r="H32" s="185" t="n"/>
      <c r="I32" s="186">
        <f>IF(A32="", "", B32*H32)</f>
        <v/>
      </c>
    </row>
    <row r="33" ht="12.75" customFormat="1" customHeight="1" s="240">
      <c r="A33" s="133" t="n"/>
      <c r="B33" s="134" t="n"/>
      <c r="C33" s="134" t="n"/>
      <c r="D33" s="239" t="n"/>
      <c r="G33" s="207" t="n"/>
      <c r="H33" s="187" t="n"/>
      <c r="I33" s="188">
        <f>IF(A33="", "", B33*H33)</f>
        <v/>
      </c>
    </row>
    <row r="34" ht="12.75" customFormat="1" customHeight="1" s="240">
      <c r="A34" s="133" t="n"/>
      <c r="B34" s="134" t="n"/>
      <c r="C34" s="134" t="n"/>
      <c r="D34" s="239" t="n"/>
      <c r="G34" s="207" t="n"/>
      <c r="H34" s="187" t="n"/>
      <c r="I34" s="188">
        <f>IF(A34="", "", B34*H34)</f>
        <v/>
      </c>
    </row>
    <row r="35" ht="12.75" customFormat="1" customHeight="1" s="240">
      <c r="A35" s="133" t="n"/>
      <c r="B35" s="134" t="n"/>
      <c r="C35" s="134" t="n"/>
      <c r="D35" s="239" t="n"/>
      <c r="G35" s="207" t="n"/>
      <c r="H35" s="187" t="n"/>
      <c r="I35" s="188">
        <f>IF(A35="", "", B35*H35)</f>
        <v/>
      </c>
      <c r="J35" s="335" t="n"/>
    </row>
    <row r="36" ht="12.75" customFormat="1" customHeight="1" s="240">
      <c r="A36" s="133" t="n"/>
      <c r="B36" s="134" t="n"/>
      <c r="C36" s="134" t="n"/>
      <c r="D36" s="239" t="n"/>
      <c r="G36" s="207" t="n"/>
      <c r="H36" s="187" t="n"/>
      <c r="I36" s="188">
        <f>IF(A36="", "", B36*H36)</f>
        <v/>
      </c>
    </row>
    <row r="37" ht="12.75" customFormat="1" customHeight="1" s="240">
      <c r="A37" s="133" t="n"/>
      <c r="B37" s="134" t="n"/>
      <c r="C37" s="134" t="n"/>
      <c r="D37" s="239" t="n"/>
      <c r="G37" s="207" t="n"/>
      <c r="H37" s="187" t="n"/>
      <c r="I37" s="188">
        <f>IF(A37="", "", B37*H37)</f>
        <v/>
      </c>
    </row>
    <row r="38" ht="12.75" customFormat="1" customHeight="1" s="240">
      <c r="A38" s="133" t="n"/>
      <c r="B38" s="134" t="n"/>
      <c r="C38" s="134" t="n"/>
      <c r="D38" s="239" t="n"/>
      <c r="G38" s="207" t="n"/>
      <c r="H38" s="187" t="n"/>
      <c r="I38" s="188">
        <f>IF(A38="", "", B38*H38)</f>
        <v/>
      </c>
    </row>
    <row r="39" ht="12.75" customFormat="1" customHeight="1" s="240">
      <c r="A39" s="133" t="n"/>
      <c r="B39" s="134" t="n"/>
      <c r="C39" s="134" t="n"/>
      <c r="D39" s="239" t="n"/>
      <c r="G39" s="207" t="n"/>
      <c r="H39" s="187" t="n"/>
      <c r="I39" s="188">
        <f>IF(A39="", "", B39*H39)</f>
        <v/>
      </c>
    </row>
    <row r="40" ht="12.75" customFormat="1" customHeight="1" s="240">
      <c r="A40" s="133" t="n"/>
      <c r="B40" s="134" t="n"/>
      <c r="C40" s="134" t="n"/>
      <c r="D40" s="239" t="n"/>
      <c r="G40" s="207" t="n"/>
      <c r="H40" s="187" t="n"/>
      <c r="I40" s="188">
        <f>IF(A40="", "", B40*H40)</f>
        <v/>
      </c>
    </row>
    <row r="41" ht="12.75" customFormat="1" customHeight="1" s="240">
      <c r="A41" s="133" t="n"/>
      <c r="B41" s="134" t="n"/>
      <c r="C41" s="134" t="n"/>
      <c r="D41" s="239" t="n"/>
      <c r="G41" s="207" t="n"/>
      <c r="H41" s="187" t="n"/>
      <c r="I41" s="188">
        <f>IF(A41="", "", B41*H41)</f>
        <v/>
      </c>
    </row>
    <row r="42" ht="12.75" customFormat="1" customHeight="1" s="240">
      <c r="A42" s="133" t="n"/>
      <c r="B42" s="134" t="n"/>
      <c r="C42" s="134" t="n"/>
      <c r="D42" s="239" t="n"/>
      <c r="G42" s="207" t="n"/>
      <c r="H42" s="187" t="n"/>
      <c r="I42" s="188">
        <f>IF(A42="", "", B42*H42)</f>
        <v/>
      </c>
    </row>
    <row r="43" ht="12.75" customFormat="1" customHeight="1" s="240">
      <c r="A43" s="133" t="n"/>
      <c r="B43" s="134" t="n"/>
      <c r="C43" s="134" t="n"/>
      <c r="D43" s="239" t="n"/>
      <c r="G43" s="207" t="n"/>
      <c r="H43" s="187" t="n"/>
      <c r="I43" s="188">
        <f>IF(A43="", "", B43*H43)</f>
        <v/>
      </c>
    </row>
    <row r="44" ht="12.75" customFormat="1" customHeight="1" s="240">
      <c r="A44" s="133" t="n"/>
      <c r="B44" s="134" t="n"/>
      <c r="C44" s="134" t="n"/>
      <c r="D44" s="239" t="n"/>
      <c r="G44" s="207" t="n"/>
      <c r="H44" s="187" t="n"/>
      <c r="I44" s="188">
        <f>IF(A44="", "", B44*H44)</f>
        <v/>
      </c>
    </row>
    <row r="45" ht="12.75" customFormat="1" customHeight="1" s="240">
      <c r="A45" s="133" t="n"/>
      <c r="B45" s="134" t="n"/>
      <c r="C45" s="134" t="n"/>
      <c r="D45" s="239" t="n"/>
      <c r="G45" s="207" t="n"/>
      <c r="H45" s="187" t="n"/>
      <c r="I45" s="188">
        <f>IF(A45="", "", B45*H45)</f>
        <v/>
      </c>
    </row>
    <row r="46" ht="12.75" customFormat="1" customHeight="1" s="240">
      <c r="A46" s="133" t="n"/>
      <c r="B46" s="134" t="n"/>
      <c r="C46" s="134" t="n"/>
      <c r="D46" s="239" t="n"/>
      <c r="G46" s="207" t="n"/>
      <c r="H46" s="187" t="n"/>
      <c r="I46" s="188">
        <f>IF(A46="", "", B46*H46)</f>
        <v/>
      </c>
    </row>
    <row r="47" ht="12.75" customFormat="1" customHeight="1" s="240">
      <c r="A47" s="133" t="n"/>
      <c r="B47" s="134" t="n"/>
      <c r="C47" s="134" t="n"/>
      <c r="D47" s="239" t="n"/>
      <c r="G47" s="207" t="n"/>
      <c r="H47" s="187" t="n"/>
      <c r="I47" s="188">
        <f>IF(A47="", "", B47*H47)</f>
        <v/>
      </c>
    </row>
    <row r="48" ht="12.75" customFormat="1" customHeight="1" s="240">
      <c r="A48" s="133" t="n"/>
      <c r="B48" s="134" t="n"/>
      <c r="C48" s="134" t="n"/>
      <c r="D48" s="239" t="n"/>
      <c r="G48" s="207" t="n"/>
      <c r="H48" s="187" t="n"/>
      <c r="I48" s="188">
        <f>IF(A48="", "", B48*H48)</f>
        <v/>
      </c>
    </row>
    <row r="49" ht="12.75" customFormat="1" customHeight="1" s="240">
      <c r="A49" s="133" t="n"/>
      <c r="B49" s="134" t="n"/>
      <c r="C49" s="134" t="n"/>
      <c r="D49" s="239" t="n"/>
      <c r="G49" s="207" t="n"/>
      <c r="H49" s="187" t="n"/>
      <c r="I49" s="188">
        <f>IF(A49="", "", B49*H49)</f>
        <v/>
      </c>
    </row>
    <row r="50" ht="12.75" customFormat="1" customHeight="1" s="240">
      <c r="A50" s="133" t="n"/>
      <c r="B50" s="134" t="n"/>
      <c r="C50" s="134" t="n"/>
      <c r="D50" s="239" t="n"/>
      <c r="G50" s="207" t="n"/>
      <c r="H50" s="187" t="n"/>
      <c r="I50" s="188">
        <f>IF(A50="", "", B50*H50)</f>
        <v/>
      </c>
    </row>
    <row r="51" ht="12.75" customFormat="1" customHeight="1" s="240">
      <c r="A51" s="136" t="n"/>
      <c r="B51" s="137" t="n"/>
      <c r="C51" s="137" t="n"/>
      <c r="D51" s="241" t="n"/>
      <c r="E51" s="242" t="n"/>
      <c r="F51" s="242" t="n"/>
      <c r="G51" s="243" t="n"/>
      <c r="H51" s="190" t="n"/>
      <c r="I51" s="188" t="n"/>
    </row>
    <row r="52" ht="15" customHeight="1" s="200" thickBot="1">
      <c r="A52" s="299" t="inlineStr">
        <is>
          <t>Valor Total em Reais:</t>
        </is>
      </c>
      <c r="B52" s="264" t="n"/>
      <c r="C52" s="264" t="n"/>
      <c r="D52" s="264" t="n"/>
      <c r="E52" s="264" t="n"/>
      <c r="F52" s="264" t="n"/>
      <c r="G52" s="264" t="n"/>
      <c r="H52" s="45" t="inlineStr">
        <is>
          <t>R$</t>
        </is>
      </c>
      <c r="I52" s="46">
        <f>SUM(I32:I51)</f>
        <v/>
      </c>
    </row>
    <row r="53" ht="12" customFormat="1" customHeight="1" s="1">
      <c r="A53" s="281" t="inlineStr">
        <is>
          <t>AUTORIZAÇÕES</t>
        </is>
      </c>
      <c r="B53" s="242" t="n"/>
      <c r="C53" s="242" t="n"/>
      <c r="D53" s="242" t="n"/>
      <c r="E53" s="242" t="n"/>
      <c r="F53" s="242" t="n"/>
      <c r="G53" s="242" t="n"/>
      <c r="H53" s="242" t="n"/>
      <c r="I53" s="245" t="n"/>
    </row>
    <row r="54">
      <c r="A54" s="296" t="inlineStr">
        <is>
          <t>(assinado eletronicamente)</t>
        </is>
      </c>
      <c r="B54" s="247" t="n"/>
      <c r="C54" s="247" t="n"/>
      <c r="D54" s="247" t="n"/>
      <c r="E54" s="248" t="n"/>
      <c r="F54" s="297" t="inlineStr">
        <is>
          <t>(assinado eletronicamente)</t>
        </is>
      </c>
      <c r="G54" s="247" t="n"/>
      <c r="H54" s="247" t="n"/>
      <c r="I54" s="284" t="n"/>
    </row>
    <row r="55" ht="13.5" customHeight="1" s="200">
      <c r="A55" s="210" t="n"/>
      <c r="E55" s="207" t="n"/>
      <c r="F55" s="205" t="n"/>
      <c r="I55" s="203" t="n"/>
    </row>
    <row r="56" ht="14" customHeight="1" s="200">
      <c r="A56" s="298">
        <f>dados!F35</f>
        <v/>
      </c>
      <c r="E56" s="207" t="n"/>
      <c r="F56" s="295">
        <f>dados!F36</f>
        <v/>
      </c>
      <c r="I56" s="203" t="n"/>
    </row>
    <row r="57" ht="13.5" customHeight="1" s="200" thickBot="1">
      <c r="A57" s="303">
        <f>dados!G35</f>
        <v/>
      </c>
      <c r="B57" s="222" t="n"/>
      <c r="C57" s="222" t="n"/>
      <c r="D57" s="222" t="n"/>
      <c r="E57" s="227" t="n"/>
      <c r="F57" s="304">
        <f>dados!G36</f>
        <v/>
      </c>
      <c r="G57" s="222" t="n"/>
      <c r="H57" s="222" t="n"/>
      <c r="I57" s="257" t="n"/>
    </row>
    <row r="58" ht="13" customHeight="1" s="200" thickBot="1"/>
    <row r="59" ht="13.5" customHeight="1" s="200" thickBot="1">
      <c r="A59" s="300" t="inlineStr">
        <is>
          <t>Deverá constar expressamente na N.F. o número desta Autorização de Serviço</t>
        </is>
      </c>
      <c r="B59" s="301" t="n"/>
      <c r="C59" s="301" t="n"/>
      <c r="D59" s="301" t="n"/>
      <c r="E59" s="301" t="n"/>
      <c r="F59" s="301" t="n"/>
      <c r="G59" s="301" t="n"/>
      <c r="H59" s="38" t="inlineStr">
        <is>
          <t>AS n.º</t>
        </is>
      </c>
      <c r="I59" s="39">
        <f>dados!B4</f>
        <v/>
      </c>
    </row>
    <row r="60" ht="10.5" customHeight="1" s="200" thickBot="1">
      <c r="I60" s="9">
        <f>dados!B40</f>
        <v/>
      </c>
    </row>
    <row r="61">
      <c r="A61" s="40" t="inlineStr">
        <is>
          <t>Recebemos a AS e estamos de acordo com a contratação.</t>
        </is>
      </c>
      <c r="B61" s="11" t="n"/>
      <c r="C61" s="11" t="n"/>
      <c r="D61" s="11" t="n"/>
      <c r="E61" s="11" t="n"/>
      <c r="F61" s="11" t="n"/>
      <c r="G61" s="11" t="n"/>
      <c r="H61" s="11" t="n"/>
      <c r="I61" s="41" t="n"/>
    </row>
    <row r="62">
      <c r="A62" s="42" t="inlineStr">
        <is>
          <t>Assinatura: _________________________.</t>
        </is>
      </c>
      <c r="E62" s="17" t="n"/>
      <c r="G62" s="18" t="n"/>
      <c r="I62" s="203" t="n"/>
    </row>
    <row r="63">
      <c r="A63" s="42" t="inlineStr">
        <is>
          <t>Nome (legível): ___________________________________.</t>
        </is>
      </c>
      <c r="E63" s="17" t="n"/>
      <c r="F63" s="19" t="n"/>
      <c r="G63" s="20" t="inlineStr">
        <is>
          <t>Carimbo:</t>
        </is>
      </c>
      <c r="I63" s="203" t="n"/>
    </row>
    <row r="64">
      <c r="A64" s="43">
        <f>dados!B26</f>
        <v/>
      </c>
      <c r="G64" s="21" t="n"/>
      <c r="H64" s="201" t="n"/>
      <c r="I64" s="203" t="n"/>
    </row>
    <row r="65" ht="13" customHeight="1" s="200" thickBot="1">
      <c r="A65" s="44" t="inlineStr">
        <is>
          <t>Data:</t>
        </is>
      </c>
      <c r="B65" s="222" t="n"/>
      <c r="C65" s="222" t="n"/>
      <c r="D65" s="222" t="n"/>
      <c r="E65" s="222" t="n"/>
      <c r="F65" s="222" t="n"/>
      <c r="G65" s="222" t="n"/>
      <c r="H65" s="222" t="n"/>
      <c r="I65" s="257" t="n"/>
    </row>
    <row r="69">
      <c r="A69" s="309" t="n"/>
      <c r="G69" s="308" t="n"/>
    </row>
    <row r="70">
      <c r="A70" s="307" t="n"/>
    </row>
    <row r="72">
      <c r="A72" s="309" t="n"/>
    </row>
    <row r="73">
      <c r="A73" s="307" t="n"/>
      <c r="G73" s="308" t="n"/>
    </row>
  </sheetData>
  <mergeCells count="83">
    <mergeCell ref="A73:E73"/>
    <mergeCell ref="G73:J73"/>
    <mergeCell ref="A69:E69"/>
    <mergeCell ref="G69:K69"/>
    <mergeCell ref="A72:E72"/>
    <mergeCell ref="A70:E70"/>
    <mergeCell ref="A52:G52"/>
    <mergeCell ref="D26:G26"/>
    <mergeCell ref="A59:G59"/>
    <mergeCell ref="A22:E22"/>
    <mergeCell ref="A20:I20"/>
    <mergeCell ref="A21:E21"/>
    <mergeCell ref="D43:G43"/>
    <mergeCell ref="D44:G44"/>
    <mergeCell ref="A57:E57"/>
    <mergeCell ref="F57:I57"/>
    <mergeCell ref="A26:C26"/>
    <mergeCell ref="F21:G21"/>
    <mergeCell ref="F56:I56"/>
    <mergeCell ref="A54:E55"/>
    <mergeCell ref="F54:I55"/>
    <mergeCell ref="A53:I53"/>
    <mergeCell ref="A56:E56"/>
    <mergeCell ref="F1:I1"/>
    <mergeCell ref="A5:I5"/>
    <mergeCell ref="A6:E6"/>
    <mergeCell ref="F6:I6"/>
    <mergeCell ref="A13:A14"/>
    <mergeCell ref="A12:I12"/>
    <mergeCell ref="A11:E11"/>
    <mergeCell ref="F7:I7"/>
    <mergeCell ref="F11:I11"/>
    <mergeCell ref="A10:E10"/>
    <mergeCell ref="A8:B8"/>
    <mergeCell ref="F10:I10"/>
    <mergeCell ref="C8:E8"/>
    <mergeCell ref="A7:E7"/>
    <mergeCell ref="C9:E9"/>
    <mergeCell ref="F9:G9"/>
    <mergeCell ref="A9:B9"/>
    <mergeCell ref="F8:G8"/>
    <mergeCell ref="B15:E15"/>
    <mergeCell ref="B19:E19"/>
    <mergeCell ref="F14:I15"/>
    <mergeCell ref="F19:I19"/>
    <mergeCell ref="B13:E14"/>
    <mergeCell ref="F16:G16"/>
    <mergeCell ref="F13:I13"/>
    <mergeCell ref="B16:E16"/>
    <mergeCell ref="B18:E18"/>
    <mergeCell ref="B17:E17"/>
    <mergeCell ref="F17:G17"/>
    <mergeCell ref="A24:C24"/>
    <mergeCell ref="A30:A31"/>
    <mergeCell ref="D30:G31"/>
    <mergeCell ref="B30:B31"/>
    <mergeCell ref="C30:C31"/>
    <mergeCell ref="F28:I28"/>
    <mergeCell ref="H24:I24"/>
    <mergeCell ref="H26:I26"/>
    <mergeCell ref="D24:G24"/>
    <mergeCell ref="F22:G22"/>
    <mergeCell ref="H22:I22"/>
    <mergeCell ref="A28:E28"/>
    <mergeCell ref="A29:I29"/>
    <mergeCell ref="D46:G46"/>
    <mergeCell ref="D32:G32"/>
    <mergeCell ref="D33:G33"/>
    <mergeCell ref="D34:G34"/>
    <mergeCell ref="D35:G35"/>
    <mergeCell ref="D36:G36"/>
    <mergeCell ref="D37:G37"/>
    <mergeCell ref="D38:G38"/>
    <mergeCell ref="D39:G39"/>
    <mergeCell ref="D49:G49"/>
    <mergeCell ref="D50:G50"/>
    <mergeCell ref="D51:G51"/>
    <mergeCell ref="D40:G40"/>
    <mergeCell ref="D41:G41"/>
    <mergeCell ref="D45:G45"/>
    <mergeCell ref="D42:G42"/>
    <mergeCell ref="D47:G47"/>
    <mergeCell ref="D48:G48"/>
  </mergeCells>
  <pageMargins left="0.5" right="0.1968503937007874" top="0.26" bottom="0.21" header="0.17" footer="0.28"/>
  <pageSetup orientation="portrait" paperSize="9" scale="83"/>
</worksheet>
</file>

<file path=xl/worksheets/sheet6.xml><?xml version="1.0" encoding="utf-8"?>
<worksheet xmlns="http://schemas.openxmlformats.org/spreadsheetml/2006/main">
  <sheetPr codeName="Plan9">
    <outlinePr summaryBelow="1" summaryRight="1"/>
    <pageSetUpPr/>
  </sheetPr>
  <dimension ref="A1:K251"/>
  <sheetViews>
    <sheetView showGridLines="0" zoomScaleNormal="100" zoomScaleSheetLayoutView="100" workbookViewId="0">
      <selection activeCell="D2" sqref="D2"/>
    </sheetView>
  </sheetViews>
  <sheetFormatPr baseColWidth="8" defaultRowHeight="12.5"/>
  <cols>
    <col width="12.7265625" customWidth="1" style="200" min="1" max="3"/>
    <col width="10.7265625" customWidth="1" style="200" min="4" max="5"/>
    <col width="14.7265625" customWidth="1" style="200" min="6" max="9"/>
  </cols>
  <sheetData>
    <row r="1" ht="30" customHeight="1" s="200">
      <c r="F1" s="280" t="inlineStr">
        <is>
          <t>AUTORIZAÇÃO DE SERVIÇO</t>
        </is>
      </c>
    </row>
    <row r="2" ht="18" customHeight="1" s="200">
      <c r="H2" s="7" t="inlineStr">
        <is>
          <t>nº</t>
        </is>
      </c>
      <c r="I2" s="6">
        <f>dados!B4</f>
        <v/>
      </c>
    </row>
    <row r="3" ht="16.5" customHeight="1" s="200">
      <c r="F3" s="122" t="n"/>
      <c r="I3" s="8">
        <f>dados!B5</f>
        <v/>
      </c>
    </row>
    <row r="4" ht="13" customHeight="1" s="200" thickBot="1"/>
    <row r="5" ht="12" customHeight="1" s="200">
      <c r="A5" s="287" t="inlineStr">
        <is>
          <t>CONTRATANTE</t>
        </is>
      </c>
      <c r="B5" s="288" t="n"/>
      <c r="C5" s="288" t="n"/>
      <c r="D5" s="288" t="n"/>
      <c r="E5" s="288" t="n"/>
      <c r="F5" s="288" t="n"/>
      <c r="G5" s="288" t="n"/>
      <c r="H5" s="288" t="n"/>
      <c r="I5" s="289" t="n"/>
    </row>
    <row r="6">
      <c r="A6" s="282" t="inlineStr">
        <is>
          <t>Empresa:</t>
        </is>
      </c>
      <c r="B6" s="247" t="n"/>
      <c r="C6" s="247" t="n"/>
      <c r="D6" s="247" t="n"/>
      <c r="E6" s="247" t="n"/>
      <c r="F6" s="283" t="inlineStr">
        <is>
          <t>Endereço:</t>
        </is>
      </c>
      <c r="G6" s="247" t="n"/>
      <c r="H6" s="247" t="n"/>
      <c r="I6" s="284" t="n"/>
    </row>
    <row r="7" ht="13" customHeight="1" s="200">
      <c r="A7" s="275" t="inlineStr">
        <is>
          <t>SÃO PAULO TURISMO S/A</t>
        </is>
      </c>
      <c r="B7" s="242" t="n"/>
      <c r="C7" s="242" t="n"/>
      <c r="D7" s="242" t="n"/>
      <c r="E7" s="276" t="n"/>
      <c r="F7" s="278" t="inlineStr">
        <is>
          <t>Avenida Olavo Fontoura, 1.209 - Parque Anhembi - Santana</t>
        </is>
      </c>
      <c r="G7" s="242" t="n"/>
      <c r="H7" s="242" t="n"/>
      <c r="I7" s="276" t="n"/>
    </row>
    <row r="8">
      <c r="A8" s="274" t="inlineStr">
        <is>
          <t>CNPJ:</t>
        </is>
      </c>
      <c r="B8" s="270" t="n"/>
      <c r="C8" s="269" t="inlineStr">
        <is>
          <t>Inscr. Est.:</t>
        </is>
      </c>
      <c r="D8" s="247" t="n"/>
      <c r="E8" s="270" t="n"/>
      <c r="F8" s="269" t="inlineStr">
        <is>
          <t>Cidade:</t>
        </is>
      </c>
      <c r="G8" s="270" t="n"/>
      <c r="H8" s="306" t="inlineStr">
        <is>
          <t>Estado:</t>
        </is>
      </c>
      <c r="I8" s="175" t="inlineStr">
        <is>
          <t>CEP:</t>
        </is>
      </c>
    </row>
    <row r="9">
      <c r="A9" s="279" t="inlineStr">
        <is>
          <t>62.002.886/0001-60</t>
        </is>
      </c>
      <c r="B9" s="276" t="n"/>
      <c r="C9" s="277" t="n">
        <v>104969196117</v>
      </c>
      <c r="D9" s="242" t="n"/>
      <c r="E9" s="276" t="n"/>
      <c r="F9" s="278" t="inlineStr">
        <is>
          <t>São Paulo</t>
        </is>
      </c>
      <c r="G9" s="276" t="n"/>
      <c r="H9" s="249" t="inlineStr">
        <is>
          <t>SP</t>
        </is>
      </c>
      <c r="I9" s="293" t="inlineStr">
        <is>
          <t>02012-021</t>
        </is>
      </c>
    </row>
    <row r="10">
      <c r="A10" s="292" t="inlineStr">
        <is>
          <t>Fone / E-Mail do Gestor / Área requisitante:</t>
        </is>
      </c>
      <c r="B10" s="247" t="n"/>
      <c r="C10" s="247" t="n"/>
      <c r="D10" s="247" t="n"/>
      <c r="E10" s="270" t="n"/>
      <c r="F10" s="269" t="inlineStr">
        <is>
          <t>Responsável / Gestor do Contrato:</t>
        </is>
      </c>
      <c r="G10" s="247" t="n"/>
      <c r="H10" s="247" t="n"/>
      <c r="I10" s="270" t="n"/>
    </row>
    <row r="11" ht="13" customHeight="1" s="200" thickBot="1">
      <c r="A11" s="290">
        <f>CONCATENATE(dados!B13, " / ", dados!B14, " / ", dados!B10)</f>
        <v/>
      </c>
      <c r="B11" s="222" t="n"/>
      <c r="C11" s="222" t="n"/>
      <c r="D11" s="222" t="n"/>
      <c r="E11" s="291" t="n"/>
      <c r="F11" s="267">
        <f>CONCATENATE(dados!B11, " / ", VLOOKUP(dados!B10, dados!A51:C75, 3, FALSE))</f>
        <v/>
      </c>
      <c r="G11" s="222" t="n"/>
      <c r="H11" s="222" t="n"/>
      <c r="I11" s="257" t="n"/>
    </row>
    <row r="12" ht="12" customHeight="1" s="200">
      <c r="A12" s="287" t="inlineStr">
        <is>
          <t>CONTRATADA</t>
        </is>
      </c>
      <c r="B12" s="288" t="n"/>
      <c r="C12" s="288" t="n"/>
      <c r="D12" s="288" t="n"/>
      <c r="E12" s="288" t="n"/>
      <c r="F12" s="288" t="n"/>
      <c r="G12" s="288" t="n"/>
      <c r="H12" s="288" t="n"/>
      <c r="I12" s="289" t="n"/>
    </row>
    <row r="13">
      <c r="A13" s="285" t="inlineStr">
        <is>
          <t>Empresa:</t>
        </is>
      </c>
      <c r="B13" s="328">
        <f>dados!B26</f>
        <v/>
      </c>
      <c r="C13" s="247" t="n"/>
      <c r="D13" s="247" t="n"/>
      <c r="E13" s="247" t="n"/>
      <c r="F13" s="269" t="inlineStr">
        <is>
          <t>Endereço:</t>
        </is>
      </c>
      <c r="G13" s="247" t="n"/>
      <c r="H13" s="247" t="n"/>
      <c r="I13" s="270" t="n"/>
    </row>
    <row r="14">
      <c r="A14" s="286" t="n"/>
      <c r="B14" s="242" t="n"/>
      <c r="C14" s="242" t="n"/>
      <c r="D14" s="242" t="n"/>
      <c r="E14" s="242" t="n"/>
      <c r="F14" s="266">
        <f>dados!B27</f>
        <v/>
      </c>
      <c r="I14" s="203" t="n"/>
    </row>
    <row r="15">
      <c r="A15" s="23" t="inlineStr">
        <is>
          <t>CNPJ:</t>
        </is>
      </c>
      <c r="B15" s="261">
        <f>dados!B31</f>
        <v/>
      </c>
      <c r="C15" s="262" t="n"/>
      <c r="D15" s="262" t="n"/>
      <c r="E15" s="262" t="n"/>
      <c r="F15" s="254" t="n"/>
      <c r="G15" s="242" t="n"/>
      <c r="H15" s="242" t="n"/>
      <c r="I15" s="245" t="n"/>
    </row>
    <row r="16">
      <c r="A16" s="23" t="inlineStr">
        <is>
          <t>Inscr. Est.:</t>
        </is>
      </c>
      <c r="B16" s="329">
        <f>dados!B32</f>
        <v/>
      </c>
      <c r="C16" s="262" t="n"/>
      <c r="D16" s="262" t="n"/>
      <c r="E16" s="262" t="n"/>
      <c r="F16" s="269" t="inlineStr">
        <is>
          <t>Cidade:</t>
        </is>
      </c>
      <c r="G16" s="270" t="n"/>
      <c r="H16" s="306" t="inlineStr">
        <is>
          <t>Estado:</t>
        </is>
      </c>
      <c r="I16" s="175" t="inlineStr">
        <is>
          <t>CEP:</t>
        </is>
      </c>
    </row>
    <row r="17">
      <c r="A17" s="23" t="inlineStr">
        <is>
          <t>C.C.M.:</t>
        </is>
      </c>
      <c r="B17" s="330">
        <f>dados!B33</f>
        <v/>
      </c>
      <c r="C17" s="262" t="n"/>
      <c r="D17" s="262" t="n"/>
      <c r="E17" s="262" t="n"/>
      <c r="F17" s="249">
        <f>dados!B28</f>
        <v/>
      </c>
      <c r="G17" s="243" t="n"/>
      <c r="H17" s="249">
        <f>dados!B29</f>
        <v/>
      </c>
      <c r="I17" s="182">
        <f>dados!B30</f>
        <v/>
      </c>
    </row>
    <row r="18">
      <c r="A18" s="24" t="inlineStr">
        <is>
          <t>Fone / Fax:</t>
        </is>
      </c>
      <c r="B18" s="331">
        <f>dados!B34</f>
        <v/>
      </c>
      <c r="C18" s="242" t="n"/>
      <c r="D18" s="242" t="n"/>
      <c r="E18" s="242" t="n"/>
      <c r="F18" s="29" t="inlineStr">
        <is>
          <t>Responsável / Cargo:</t>
        </is>
      </c>
      <c r="G18" s="174" t="n"/>
      <c r="H18" s="174" t="n"/>
      <c r="I18" s="175" t="n"/>
    </row>
    <row r="19" ht="13" customHeight="1" s="200" thickBot="1">
      <c r="A19" s="47" t="inlineStr">
        <is>
          <t>E-mail:</t>
        </is>
      </c>
      <c r="B19" s="332">
        <f>dados!B35</f>
        <v/>
      </c>
      <c r="C19" s="264" t="n"/>
      <c r="D19" s="264" t="n"/>
      <c r="E19" s="265" t="n"/>
      <c r="F19" s="267">
        <f>dados!B36</f>
        <v/>
      </c>
      <c r="G19" s="222" t="n"/>
      <c r="H19" s="222" t="n"/>
      <c r="I19" s="257" t="n"/>
    </row>
    <row r="20" ht="12" customHeight="1" s="200">
      <c r="A20" s="287" t="inlineStr">
        <is>
          <t>CONDIÇÕES</t>
        </is>
      </c>
      <c r="B20" s="288" t="n"/>
      <c r="C20" s="288" t="n"/>
      <c r="D20" s="288" t="n"/>
      <c r="E20" s="288" t="n"/>
      <c r="F20" s="288" t="n"/>
      <c r="G20" s="288" t="n"/>
      <c r="H20" s="288" t="n"/>
      <c r="I20" s="289" t="n"/>
    </row>
    <row r="21">
      <c r="A21" s="274" t="inlineStr">
        <is>
          <t>Fundamento legal / Modalidade:</t>
        </is>
      </c>
      <c r="B21" s="247" t="n"/>
      <c r="C21" s="247" t="n"/>
      <c r="D21" s="247" t="n"/>
      <c r="E21" s="270" t="n"/>
      <c r="F21" s="33" t="inlineStr">
        <is>
          <t>Processo de Compras:</t>
        </is>
      </c>
      <c r="G21" s="32" t="n"/>
      <c r="H21" s="31" t="inlineStr">
        <is>
          <t>Nº  de referência Licitações-e:</t>
        </is>
      </c>
      <c r="I21" s="34" t="n"/>
    </row>
    <row r="22" ht="26.25" customHeight="1" s="200">
      <c r="A22" s="314">
        <f>VLOOKUP(dados!B7,dados!E47:G48,2)</f>
        <v/>
      </c>
      <c r="B22" s="242" t="n"/>
      <c r="C22" s="242" t="n"/>
      <c r="D22" s="242" t="n"/>
      <c r="E22" s="243" t="n"/>
      <c r="F22" s="315">
        <f>dados!B8</f>
        <v/>
      </c>
      <c r="G22" s="243" t="n"/>
      <c r="H22" s="259">
        <f>dados!B23</f>
        <v/>
      </c>
      <c r="I22" s="245" t="n"/>
    </row>
    <row r="23">
      <c r="A23" s="30" t="inlineStr">
        <is>
          <t>Condições de Pagamento:</t>
        </is>
      </c>
      <c r="B23" s="31" t="n"/>
      <c r="C23" s="31" t="n"/>
      <c r="D23" s="33" t="inlineStr">
        <is>
          <t>Vigência:</t>
        </is>
      </c>
      <c r="F23" s="31" t="n"/>
      <c r="G23" s="32" t="n"/>
      <c r="H23" s="33" t="inlineStr">
        <is>
          <t>Data da Proposta:</t>
        </is>
      </c>
      <c r="I23" s="34" t="n"/>
    </row>
    <row r="24">
      <c r="A24" s="250">
        <f>dados!B17</f>
        <v/>
      </c>
      <c r="B24" s="242" t="n"/>
      <c r="C24" s="243" t="n"/>
      <c r="D24" s="260">
        <f>CONCATENATE(TEXT(dados!B18,"dd/mm/aaaa")," a ",TEXT(dados!B19,"dd/mm/aaaa"))</f>
        <v/>
      </c>
      <c r="E24" s="242" t="n"/>
      <c r="F24" s="242" t="n"/>
      <c r="G24" s="243" t="n"/>
      <c r="H24" s="258">
        <f>dados!B20</f>
        <v/>
      </c>
      <c r="I24" s="245" t="n"/>
    </row>
    <row r="25">
      <c r="A25" s="35" t="inlineStr">
        <is>
          <t>Solicitação de Compra/Serviço:</t>
        </is>
      </c>
      <c r="B25" s="36" t="n"/>
      <c r="C25" s="36" t="n"/>
      <c r="D25" s="33" t="inlineStr">
        <is>
          <t>Área Requisitante:</t>
        </is>
      </c>
      <c r="F25" s="31" t="n"/>
      <c r="G25" s="32" t="n"/>
      <c r="H25" s="33" t="inlineStr">
        <is>
          <t>Centro de Custo / Código Orçamentário:</t>
        </is>
      </c>
      <c r="I25" s="34" t="n"/>
    </row>
    <row r="26">
      <c r="A26" s="305">
        <f>dados!B9</f>
        <v/>
      </c>
      <c r="B26" s="242" t="n"/>
      <c r="C26" s="243" t="n"/>
      <c r="D26" s="260">
        <f>dados!B39</f>
        <v/>
      </c>
      <c r="E26" s="242" t="n"/>
      <c r="F26" s="242" t="n"/>
      <c r="G26" s="243" t="n"/>
      <c r="H26" s="316">
        <f>dados!B15</f>
        <v/>
      </c>
      <c r="I26" s="245" t="n"/>
    </row>
    <row r="27">
      <c r="A27" s="35" t="inlineStr">
        <is>
          <t>Local de Entrega:</t>
        </is>
      </c>
      <c r="B27" s="36" t="n"/>
      <c r="C27" s="36" t="n"/>
      <c r="D27" s="36" t="n"/>
      <c r="E27" s="37" t="n"/>
      <c r="F27" s="33" t="inlineStr">
        <is>
          <t>Horário de Entrega:</t>
        </is>
      </c>
      <c r="G27" s="31" t="n"/>
      <c r="H27" s="31" t="n"/>
      <c r="I27" s="34" t="n"/>
    </row>
    <row r="28" ht="24.75" customHeight="1" s="200" thickBot="1">
      <c r="A28" s="294">
        <f>IF(dados!B21&lt;&gt;0,dados!B21," ")</f>
        <v/>
      </c>
      <c r="B28" s="222" t="n"/>
      <c r="C28" s="222" t="n"/>
      <c r="D28" s="222" t="n"/>
      <c r="E28" s="227" t="n"/>
      <c r="F28" s="256">
        <f>IF(dados!B22&lt;&gt;0,dados!B22," ")</f>
        <v/>
      </c>
      <c r="G28" s="222" t="n"/>
      <c r="H28" s="222" t="n"/>
      <c r="I28" s="257" t="n"/>
      <c r="J28" s="333" t="n"/>
    </row>
    <row r="29" ht="12" customHeight="1" s="200">
      <c r="A29" s="312" t="inlineStr">
        <is>
          <t>OBJETO</t>
        </is>
      </c>
      <c r="B29" s="288" t="n"/>
      <c r="C29" s="288" t="n"/>
      <c r="D29" s="288" t="n"/>
      <c r="E29" s="288" t="n"/>
      <c r="F29" s="288" t="n"/>
      <c r="G29" s="288" t="n"/>
      <c r="H29" s="288" t="n"/>
      <c r="I29" s="289" t="n"/>
    </row>
    <row r="30">
      <c r="A30" s="251" t="inlineStr">
        <is>
          <t>Item</t>
        </is>
      </c>
      <c r="B30" s="253" t="inlineStr">
        <is>
          <t>Quant.</t>
        </is>
      </c>
      <c r="C30" s="253" t="inlineStr">
        <is>
          <t>Unid.</t>
        </is>
      </c>
      <c r="D30" s="253" t="inlineStr">
        <is>
          <t>Descrição</t>
        </is>
      </c>
      <c r="E30" s="247" t="n"/>
      <c r="F30" s="247" t="n"/>
      <c r="G30" s="248" t="n"/>
      <c r="H30" s="4" t="inlineStr">
        <is>
          <t>Unit.</t>
        </is>
      </c>
      <c r="I30" s="25" t="inlineStr">
        <is>
          <t>Total</t>
        </is>
      </c>
    </row>
    <row r="31" ht="13" customHeight="1" s="200">
      <c r="A31" s="252" t="n"/>
      <c r="B31" s="255" t="n"/>
      <c r="C31" s="255" t="n"/>
      <c r="D31" s="254" t="n"/>
      <c r="E31" s="242" t="n"/>
      <c r="F31" s="242" t="n"/>
      <c r="G31" s="243" t="n"/>
      <c r="H31" s="5" t="inlineStr">
        <is>
          <t>R$</t>
        </is>
      </c>
      <c r="I31" s="26" t="inlineStr">
        <is>
          <t>R$</t>
        </is>
      </c>
      <c r="K31" s="334" t="n"/>
    </row>
    <row r="32" ht="12.75" customFormat="1" customHeight="1" s="311">
      <c r="A32" s="138" t="n"/>
      <c r="B32" s="139" t="n"/>
      <c r="C32" s="139" t="n"/>
      <c r="D32" s="322" t="n"/>
      <c r="E32" s="247" t="n"/>
      <c r="F32" s="247" t="n"/>
      <c r="G32" s="248" t="n"/>
      <c r="H32" s="191" t="n"/>
      <c r="I32" s="192">
        <f>IF(A32="", "", H32*B32)</f>
        <v/>
      </c>
      <c r="K32" s="336" t="n"/>
    </row>
    <row r="33" ht="12.75" customFormat="1" customHeight="1" s="311">
      <c r="A33" s="138" t="n"/>
      <c r="B33" s="139" t="n"/>
      <c r="C33" s="139" t="n"/>
      <c r="D33" s="310" t="n"/>
      <c r="G33" s="207" t="n"/>
      <c r="H33" s="191" t="n"/>
      <c r="I33" s="192">
        <f>IF(A33="", "", H33*B33)</f>
        <v/>
      </c>
      <c r="K33" s="336" t="n"/>
    </row>
    <row r="34" ht="12.75" customFormat="1" customHeight="1" s="311">
      <c r="A34" s="138" t="n"/>
      <c r="B34" s="139" t="n"/>
      <c r="C34" s="139" t="n"/>
      <c r="D34" s="310" t="n"/>
      <c r="G34" s="207" t="n"/>
      <c r="H34" s="191" t="n"/>
      <c r="I34" s="192">
        <f>IF(A34="", "", H34*B34)</f>
        <v/>
      </c>
      <c r="K34" s="336" t="n"/>
    </row>
    <row r="35" ht="12.75" customFormat="1" customHeight="1" s="311">
      <c r="A35" s="141" t="n"/>
      <c r="B35" s="139" t="n"/>
      <c r="C35" s="139" t="n"/>
      <c r="D35" s="310" t="n"/>
      <c r="G35" s="207" t="n"/>
      <c r="H35" s="191" t="n"/>
      <c r="I35" s="192">
        <f>IF(A35="", "", H35*B35)</f>
        <v/>
      </c>
      <c r="K35" s="336" t="n"/>
    </row>
    <row r="36" ht="12.75" customFormat="1" customHeight="1" s="311">
      <c r="A36" s="138" t="n"/>
      <c r="B36" s="139" t="n"/>
      <c r="C36" s="139" t="n"/>
      <c r="D36" s="310" t="n"/>
      <c r="G36" s="207" t="n"/>
      <c r="H36" s="191" t="n"/>
      <c r="I36" s="192">
        <f>IF(A36="", "", H36*B36)</f>
        <v/>
      </c>
      <c r="K36" s="336" t="n"/>
    </row>
    <row r="37" ht="12.75" customFormat="1" customHeight="1" s="311">
      <c r="A37" s="138" t="n"/>
      <c r="B37" s="139" t="n"/>
      <c r="C37" s="139" t="n"/>
      <c r="D37" s="310" t="n"/>
      <c r="G37" s="207" t="n"/>
      <c r="H37" s="191" t="n"/>
      <c r="I37" s="192">
        <f>IF(A37="", "", H37*B37)</f>
        <v/>
      </c>
      <c r="K37" s="336" t="n"/>
    </row>
    <row r="38" ht="12.75" customFormat="1" customHeight="1" s="311">
      <c r="A38" s="138" t="n"/>
      <c r="B38" s="139" t="n"/>
      <c r="C38" s="139" t="n"/>
      <c r="D38" s="321" t="n"/>
      <c r="G38" s="207" t="n"/>
      <c r="H38" s="191" t="n"/>
      <c r="I38" s="192">
        <f>IF(A38="", "", H38*B38)</f>
        <v/>
      </c>
      <c r="K38" s="336" t="n"/>
    </row>
    <row r="39" ht="12.75" customFormat="1" customHeight="1" s="311">
      <c r="A39" s="138" t="n"/>
      <c r="B39" s="139" t="n"/>
      <c r="C39" s="139" t="n"/>
      <c r="D39" s="310" t="n"/>
      <c r="G39" s="207" t="n"/>
      <c r="H39" s="191" t="n"/>
      <c r="I39" s="192">
        <f>IF(A39="", "", H39*B39)</f>
        <v/>
      </c>
      <c r="K39" s="336" t="n"/>
    </row>
    <row r="40" ht="12.75" customFormat="1" customHeight="1" s="311">
      <c r="A40" s="138" t="n"/>
      <c r="B40" s="139" t="n"/>
      <c r="C40" s="139" t="n"/>
      <c r="D40" s="310" t="n"/>
      <c r="G40" s="207" t="n"/>
      <c r="H40" s="191" t="n"/>
      <c r="I40" s="192">
        <f>IF(A40="", "", H40*B40)</f>
        <v/>
      </c>
      <c r="K40" s="336" t="n"/>
    </row>
    <row r="41" ht="12.75" customFormat="1" customHeight="1" s="311">
      <c r="A41" s="138" t="n"/>
      <c r="B41" s="139" t="n"/>
      <c r="C41" s="139" t="n"/>
      <c r="D41" s="310" t="n"/>
      <c r="G41" s="207" t="n"/>
      <c r="H41" s="191" t="n"/>
      <c r="I41" s="192">
        <f>IF(A41="", "", H41*B41)</f>
        <v/>
      </c>
      <c r="K41" s="336" t="n"/>
    </row>
    <row r="42" ht="12.75" customFormat="1" customHeight="1" s="311">
      <c r="A42" s="138" t="n"/>
      <c r="B42" s="139" t="n"/>
      <c r="C42" s="139" t="n"/>
      <c r="D42" s="310" t="n"/>
      <c r="G42" s="207" t="n"/>
      <c r="H42" s="191" t="n"/>
      <c r="I42" s="192">
        <f>IF(A42="", "", H42*B42)</f>
        <v/>
      </c>
      <c r="K42" s="336" t="n"/>
    </row>
    <row r="43" ht="12.75" customFormat="1" customHeight="1" s="311">
      <c r="A43" s="138" t="n"/>
      <c r="B43" s="139" t="n"/>
      <c r="C43" s="139" t="n"/>
      <c r="D43" s="310" t="n"/>
      <c r="G43" s="207" t="n"/>
      <c r="H43" s="191" t="n"/>
      <c r="I43" s="192">
        <f>IF(A43="", "", H43*B43)</f>
        <v/>
      </c>
      <c r="K43" s="336" t="n"/>
    </row>
    <row r="44" ht="12.75" customFormat="1" customHeight="1" s="311">
      <c r="A44" s="138" t="n"/>
      <c r="B44" s="139" t="n"/>
      <c r="C44" s="139" t="n"/>
      <c r="D44" s="310" t="n"/>
      <c r="G44" s="207" t="n"/>
      <c r="H44" s="191" t="n"/>
      <c r="I44" s="192">
        <f>IF(A44="", "", H44*B44)</f>
        <v/>
      </c>
      <c r="K44" s="336" t="n"/>
    </row>
    <row r="45" ht="12.75" customFormat="1" customHeight="1" s="311">
      <c r="A45" s="138" t="n"/>
      <c r="B45" s="139" t="n"/>
      <c r="C45" s="139" t="n"/>
      <c r="D45" s="310" t="n"/>
      <c r="G45" s="207" t="n"/>
      <c r="H45" s="191" t="n"/>
      <c r="I45" s="192">
        <f>IF(A45="", "", H45*B45)</f>
        <v/>
      </c>
      <c r="K45" s="336" t="n"/>
    </row>
    <row r="46" ht="12.75" customFormat="1" customHeight="1" s="311">
      <c r="A46" s="138" t="n"/>
      <c r="B46" s="139" t="n"/>
      <c r="C46" s="139" t="n"/>
      <c r="D46" s="310" t="n"/>
      <c r="G46" s="207" t="n"/>
      <c r="H46" s="191" t="n"/>
      <c r="I46" s="192">
        <f>IF(A46="", "", H46*B46)</f>
        <v/>
      </c>
      <c r="K46" s="336" t="n"/>
    </row>
    <row r="47" ht="12.75" customFormat="1" customHeight="1" s="311">
      <c r="A47" s="138" t="n"/>
      <c r="B47" s="139" t="n"/>
      <c r="C47" s="139" t="n"/>
      <c r="D47" s="310" t="n"/>
      <c r="G47" s="207" t="n"/>
      <c r="H47" s="191" t="n"/>
      <c r="I47" s="192">
        <f>IF(A47="", "", H47*B47)</f>
        <v/>
      </c>
      <c r="K47" s="336" t="n"/>
    </row>
    <row r="48" ht="12.75" customFormat="1" customHeight="1" s="311">
      <c r="A48" s="138" t="n"/>
      <c r="B48" s="139" t="n"/>
      <c r="C48" s="139" t="n"/>
      <c r="D48" s="310" t="n"/>
      <c r="G48" s="207" t="n"/>
      <c r="H48" s="191" t="n"/>
      <c r="I48" s="192">
        <f>IF(A48="", "", H48*B48)</f>
        <v/>
      </c>
      <c r="K48" s="336" t="n"/>
    </row>
    <row r="49" ht="12.75" customFormat="1" customHeight="1" s="311">
      <c r="A49" s="138" t="n"/>
      <c r="B49" s="139" t="n"/>
      <c r="C49" s="139" t="n"/>
      <c r="D49" s="310" t="n"/>
      <c r="G49" s="207" t="n"/>
      <c r="H49" s="191" t="n"/>
      <c r="I49" s="192">
        <f>IF(A49="", "", H49*B49)</f>
        <v/>
      </c>
      <c r="K49" s="336" t="n"/>
    </row>
    <row r="50" ht="12.75" customFormat="1" customHeight="1" s="311">
      <c r="A50" s="138" t="n"/>
      <c r="B50" s="139" t="n"/>
      <c r="C50" s="139" t="n"/>
      <c r="D50" s="310" t="n"/>
      <c r="G50" s="207" t="n"/>
      <c r="H50" s="191" t="n"/>
      <c r="I50" s="192">
        <f>IF(A50="", "", H50*B50)</f>
        <v/>
      </c>
      <c r="K50" s="336" t="n"/>
    </row>
    <row r="51" ht="12.75" customFormat="1" customHeight="1" s="311">
      <c r="A51" s="138" t="n"/>
      <c r="B51" s="139" t="n"/>
      <c r="C51" s="139" t="n"/>
      <c r="D51" s="310" t="n"/>
      <c r="G51" s="207" t="n"/>
      <c r="H51" s="191" t="n"/>
      <c r="I51" s="192">
        <f>IF(A51="", "", H51*B51)</f>
        <v/>
      </c>
      <c r="K51" s="336" t="n"/>
    </row>
    <row r="52" ht="12.75" customFormat="1" customHeight="1" s="311">
      <c r="A52" s="138" t="n"/>
      <c r="B52" s="139" t="n"/>
      <c r="C52" s="139" t="n"/>
      <c r="D52" s="310" t="n"/>
      <c r="G52" s="207" t="n"/>
      <c r="H52" s="191" t="n"/>
      <c r="I52" s="192">
        <f>IF(A52="", "", H52*B52)</f>
        <v/>
      </c>
      <c r="K52" s="336" t="n"/>
    </row>
    <row r="53" ht="12.75" customFormat="1" customHeight="1" s="311">
      <c r="A53" s="138" t="n"/>
      <c r="B53" s="139" t="n"/>
      <c r="C53" s="139" t="n"/>
      <c r="D53" s="310" t="n"/>
      <c r="G53" s="207" t="n"/>
      <c r="H53" s="191" t="n"/>
      <c r="I53" s="192">
        <f>IF(A53="", "", H53*B53)</f>
        <v/>
      </c>
      <c r="K53" s="336" t="n"/>
    </row>
    <row r="54" ht="12.75" customFormat="1" customHeight="1" s="311">
      <c r="A54" s="138" t="n"/>
      <c r="B54" s="139" t="n"/>
      <c r="C54" s="139" t="n"/>
      <c r="D54" s="310" t="n"/>
      <c r="G54" s="207" t="n"/>
      <c r="H54" s="191" t="n"/>
      <c r="I54" s="192">
        <f>IF(A54="", "", H54*B54)</f>
        <v/>
      </c>
      <c r="K54" s="336" t="n"/>
    </row>
    <row r="55" ht="12.75" customFormat="1" customHeight="1" s="311">
      <c r="A55" s="138" t="n"/>
      <c r="B55" s="139" t="n"/>
      <c r="C55" s="139" t="n"/>
      <c r="D55" s="310" t="n"/>
      <c r="G55" s="207" t="n"/>
      <c r="H55" s="191" t="n"/>
      <c r="I55" s="192">
        <f>IF(A55="", "", H55*B55)</f>
        <v/>
      </c>
      <c r="K55" s="336" t="n"/>
    </row>
    <row r="56" ht="12.75" customFormat="1" customHeight="1" s="311">
      <c r="A56" s="138" t="n"/>
      <c r="B56" s="139" t="n"/>
      <c r="C56" s="139" t="n"/>
      <c r="D56" s="310" t="n"/>
      <c r="G56" s="207" t="n"/>
      <c r="H56" s="191" t="n"/>
      <c r="I56" s="192">
        <f>IF(A56="", "", H56*B56)</f>
        <v/>
      </c>
      <c r="K56" s="336" t="n"/>
    </row>
    <row r="57" ht="12.75" customFormat="1" customHeight="1" s="311">
      <c r="A57" s="138" t="n"/>
      <c r="B57" s="139" t="n"/>
      <c r="C57" s="139" t="n"/>
      <c r="D57" s="310" t="n"/>
      <c r="G57" s="207" t="n"/>
      <c r="H57" s="191" t="n"/>
      <c r="I57" s="192">
        <f>IF(A57="", "", H57*B57)</f>
        <v/>
      </c>
      <c r="K57" s="336" t="n"/>
    </row>
    <row r="58" ht="12.75" customFormat="1" customHeight="1" s="311">
      <c r="A58" s="138" t="n"/>
      <c r="B58" s="139" t="n"/>
      <c r="C58" s="139" t="n"/>
      <c r="D58" s="310" t="n"/>
      <c r="G58" s="207" t="n"/>
      <c r="H58" s="191" t="n"/>
      <c r="I58" s="192">
        <f>IF(A58="", "", H58*B58)</f>
        <v/>
      </c>
      <c r="K58" s="336" t="n"/>
    </row>
    <row r="59" ht="12.75" customFormat="1" customHeight="1" s="311">
      <c r="A59" s="138" t="n"/>
      <c r="B59" s="139" t="n"/>
      <c r="C59" s="139" t="n"/>
      <c r="D59" s="310" t="n"/>
      <c r="G59" s="207" t="n"/>
      <c r="H59" s="191" t="n"/>
      <c r="I59" s="192">
        <f>IF(A59="", "", H59*B59)</f>
        <v/>
      </c>
      <c r="K59" s="336" t="n"/>
    </row>
    <row r="60" ht="12.75" customFormat="1" customHeight="1" s="311">
      <c r="A60" s="138" t="n"/>
      <c r="B60" s="139" t="n"/>
      <c r="C60" s="139" t="n"/>
      <c r="D60" s="310" t="n"/>
      <c r="G60" s="207" t="n"/>
      <c r="H60" s="191" t="n"/>
      <c r="I60" s="192">
        <f>IF(A60="", "", H60*B60)</f>
        <v/>
      </c>
      <c r="K60" s="336" t="n"/>
    </row>
    <row r="61" ht="12.75" customFormat="1" customHeight="1" s="311">
      <c r="A61" s="138" t="n"/>
      <c r="B61" s="139" t="n"/>
      <c r="C61" s="139" t="n"/>
      <c r="D61" s="310" t="n"/>
      <c r="G61" s="207" t="n"/>
      <c r="H61" s="191" t="n"/>
      <c r="I61" s="192">
        <f>IF(A61="", "", H61*B61)</f>
        <v/>
      </c>
      <c r="K61" s="336" t="n"/>
    </row>
    <row r="62" ht="12.75" customFormat="1" customHeight="1" s="311">
      <c r="A62" s="138" t="n"/>
      <c r="B62" s="139" t="n"/>
      <c r="C62" s="139" t="n"/>
      <c r="D62" s="310" t="n"/>
      <c r="G62" s="207" t="n"/>
      <c r="H62" s="191" t="n"/>
      <c r="I62" s="192">
        <f>IF(A62="", "", H62*B62)</f>
        <v/>
      </c>
      <c r="K62" s="336" t="n"/>
    </row>
    <row r="63" ht="12.75" customFormat="1" customHeight="1" s="311">
      <c r="A63" s="138" t="n"/>
      <c r="B63" s="139" t="n"/>
      <c r="C63" s="139" t="n"/>
      <c r="D63" s="310" t="n"/>
      <c r="G63" s="207" t="n"/>
      <c r="H63" s="191" t="n"/>
      <c r="I63" s="192">
        <f>IF(A63="", "", H63*B63)</f>
        <v/>
      </c>
      <c r="K63" s="336" t="n"/>
    </row>
    <row r="64" ht="12.75" customFormat="1" customHeight="1" s="311">
      <c r="A64" s="138" t="n"/>
      <c r="B64" s="139" t="n"/>
      <c r="C64" s="139" t="n"/>
      <c r="D64" s="310" t="n"/>
      <c r="G64" s="207" t="n"/>
      <c r="H64" s="191" t="n"/>
      <c r="I64" s="192">
        <f>IF(A64="", "", H64*B64)</f>
        <v/>
      </c>
      <c r="K64" s="336" t="n"/>
    </row>
    <row r="65" ht="12.75" customFormat="1" customHeight="1" s="311">
      <c r="A65" s="138" t="n"/>
      <c r="B65" s="139" t="n"/>
      <c r="C65" s="139" t="n"/>
      <c r="D65" s="310" t="n"/>
      <c r="G65" s="207" t="n"/>
      <c r="H65" s="191" t="n"/>
      <c r="I65" s="192">
        <f>IF(A65="", "", H65*B65)</f>
        <v/>
      </c>
      <c r="K65" s="336" t="n"/>
    </row>
    <row r="66" ht="12.75" customFormat="1" customHeight="1" s="311">
      <c r="A66" s="138" t="n"/>
      <c r="B66" s="139" t="n"/>
      <c r="C66" s="139" t="n"/>
      <c r="D66" s="310" t="n"/>
      <c r="G66" s="207" t="n"/>
      <c r="H66" s="191" t="n"/>
      <c r="I66" s="192">
        <f>IF(A66="", "", H66*B66)</f>
        <v/>
      </c>
      <c r="K66" s="336" t="n"/>
    </row>
    <row r="67" ht="12.75" customFormat="1" customHeight="1" s="311">
      <c r="A67" s="138" t="n"/>
      <c r="B67" s="139" t="n"/>
      <c r="C67" s="139" t="n"/>
      <c r="D67" s="310" t="n"/>
      <c r="G67" s="207" t="n"/>
      <c r="H67" s="191" t="n"/>
      <c r="I67" s="192">
        <f>IF(A67="", "", H67*B67)</f>
        <v/>
      </c>
      <c r="K67" s="336" t="n"/>
    </row>
    <row r="68" ht="12.75" customFormat="1" customHeight="1" s="311">
      <c r="A68" s="138" t="n"/>
      <c r="B68" s="139" t="n"/>
      <c r="C68" s="139" t="n"/>
      <c r="D68" s="310" t="n"/>
      <c r="G68" s="207" t="n"/>
      <c r="H68" s="191" t="n"/>
      <c r="I68" s="192">
        <f>IF(A68="", "", H68*B68)</f>
        <v/>
      </c>
      <c r="K68" s="336" t="n"/>
    </row>
    <row r="69" ht="12.75" customFormat="1" customHeight="1" s="311">
      <c r="A69" s="138" t="n"/>
      <c r="B69" s="139" t="n"/>
      <c r="C69" s="139" t="n"/>
      <c r="D69" s="310" t="n"/>
      <c r="G69" s="207" t="n"/>
      <c r="H69" s="191" t="n"/>
      <c r="I69" s="192">
        <f>IF(A69="", "", H69*B69)</f>
        <v/>
      </c>
      <c r="K69" s="336" t="n"/>
    </row>
    <row r="70" ht="12.75" customFormat="1" customHeight="1" s="311" thickBot="1">
      <c r="A70" s="142" t="n"/>
      <c r="B70" s="143" t="n"/>
      <c r="C70" s="143" t="n"/>
      <c r="D70" s="313" t="n"/>
      <c r="E70" s="222" t="n"/>
      <c r="F70" s="222" t="n"/>
      <c r="G70" s="227" t="n"/>
      <c r="H70" s="194" t="n"/>
      <c r="I70" s="192">
        <f>IF(A70="", "", H70*B70)</f>
        <v/>
      </c>
      <c r="K70" s="336" t="n"/>
    </row>
    <row r="71" ht="12.75" customHeight="1" s="200">
      <c r="A71" s="312" t="inlineStr">
        <is>
          <t>OBJETO</t>
        </is>
      </c>
      <c r="B71" s="288" t="n"/>
      <c r="C71" s="288" t="n"/>
      <c r="D71" s="288" t="n"/>
      <c r="E71" s="288" t="n"/>
      <c r="F71" s="288" t="n"/>
      <c r="G71" s="288" t="n"/>
      <c r="H71" s="288" t="n"/>
      <c r="I71" s="289" t="n"/>
    </row>
    <row r="72" ht="12.75" customHeight="1" s="200">
      <c r="A72" s="251" t="inlineStr">
        <is>
          <t>Item</t>
        </is>
      </c>
      <c r="B72" s="253" t="inlineStr">
        <is>
          <t>Quant.</t>
        </is>
      </c>
      <c r="C72" s="253" t="inlineStr">
        <is>
          <t>Unid.</t>
        </is>
      </c>
      <c r="D72" s="253" t="inlineStr">
        <is>
          <t>Descrição</t>
        </is>
      </c>
      <c r="E72" s="247" t="n"/>
      <c r="F72" s="247" t="n"/>
      <c r="G72" s="248" t="n"/>
      <c r="H72" s="4" t="inlineStr">
        <is>
          <t>Unit.</t>
        </is>
      </c>
      <c r="I72" s="25" t="inlineStr">
        <is>
          <t>Total</t>
        </is>
      </c>
    </row>
    <row r="73" ht="12.75" customHeight="1" s="200">
      <c r="A73" s="252" t="n"/>
      <c r="B73" s="255" t="n"/>
      <c r="C73" s="255" t="n"/>
      <c r="D73" s="254" t="n"/>
      <c r="E73" s="242" t="n"/>
      <c r="F73" s="242" t="n"/>
      <c r="G73" s="243" t="n"/>
      <c r="H73" s="5" t="inlineStr">
        <is>
          <t>R$</t>
        </is>
      </c>
      <c r="I73" s="26" t="inlineStr">
        <is>
          <t>R$</t>
        </is>
      </c>
      <c r="K73" s="334" t="n"/>
    </row>
    <row r="74" ht="12.75" customFormat="1" customHeight="1" s="311">
      <c r="A74" s="138" t="n"/>
      <c r="B74" s="139" t="n"/>
      <c r="C74" s="139" t="n"/>
      <c r="D74" s="322" t="n"/>
      <c r="E74" s="247" t="n"/>
      <c r="F74" s="247" t="n"/>
      <c r="G74" s="248" t="n"/>
      <c r="H74" s="191" t="n"/>
      <c r="I74" s="192">
        <f>IF(A74="", "", H74*B74)</f>
        <v/>
      </c>
      <c r="K74" s="336" t="n"/>
    </row>
    <row r="75" ht="12.75" customFormat="1" customHeight="1" s="311">
      <c r="A75" s="138" t="n"/>
      <c r="B75" s="139" t="n"/>
      <c r="C75" s="139" t="n"/>
      <c r="D75" s="310" t="n"/>
      <c r="G75" s="207" t="n"/>
      <c r="H75" s="191" t="n"/>
      <c r="I75" s="192">
        <f>IF(A75="", "", H75*B75)</f>
        <v/>
      </c>
      <c r="K75" s="336" t="n"/>
    </row>
    <row r="76" ht="12.75" customFormat="1" customHeight="1" s="311">
      <c r="A76" s="138" t="n"/>
      <c r="B76" s="139" t="n"/>
      <c r="C76" s="139" t="n"/>
      <c r="D76" s="310" t="n"/>
      <c r="G76" s="207" t="n"/>
      <c r="H76" s="191" t="n"/>
      <c r="I76" s="192">
        <f>IF(A76="", "", H76*B76)</f>
        <v/>
      </c>
      <c r="K76" s="336" t="n"/>
    </row>
    <row r="77" ht="12.75" customFormat="1" customHeight="1" s="311">
      <c r="A77" s="141" t="n"/>
      <c r="B77" s="139" t="n"/>
      <c r="C77" s="139" t="n"/>
      <c r="D77" s="310" t="n"/>
      <c r="G77" s="207" t="n"/>
      <c r="H77" s="191" t="n"/>
      <c r="I77" s="192">
        <f>IF(A77="", "", H77*B77)</f>
        <v/>
      </c>
      <c r="K77" s="336" t="n"/>
    </row>
    <row r="78" ht="12.75" customFormat="1" customHeight="1" s="311">
      <c r="A78" s="138" t="n"/>
      <c r="B78" s="139" t="n"/>
      <c r="C78" s="139" t="n"/>
      <c r="D78" s="310" t="n"/>
      <c r="G78" s="207" t="n"/>
      <c r="H78" s="191" t="n"/>
      <c r="I78" s="192">
        <f>IF(A78="", "", H78*B78)</f>
        <v/>
      </c>
      <c r="K78" s="336" t="n"/>
    </row>
    <row r="79" ht="12.75" customFormat="1" customHeight="1" s="311">
      <c r="A79" s="138" t="n"/>
      <c r="B79" s="139" t="n"/>
      <c r="C79" s="139" t="n"/>
      <c r="D79" s="310" t="n"/>
      <c r="G79" s="207" t="n"/>
      <c r="H79" s="191" t="n"/>
      <c r="I79" s="192">
        <f>IF(A79="", "", H79*B79)</f>
        <v/>
      </c>
      <c r="K79" s="336" t="n"/>
    </row>
    <row r="80" ht="12.75" customFormat="1" customHeight="1" s="311">
      <c r="A80" s="138" t="n"/>
      <c r="B80" s="139" t="n"/>
      <c r="C80" s="139" t="n"/>
      <c r="D80" s="321" t="n"/>
      <c r="G80" s="207" t="n"/>
      <c r="H80" s="191" t="n"/>
      <c r="I80" s="192">
        <f>IF(A80="", "", H80*B80)</f>
        <v/>
      </c>
      <c r="K80" s="336" t="n"/>
    </row>
    <row r="81" ht="12.75" customFormat="1" customHeight="1" s="311">
      <c r="A81" s="138" t="n"/>
      <c r="B81" s="139" t="n"/>
      <c r="C81" s="139" t="n"/>
      <c r="D81" s="310" t="n"/>
      <c r="G81" s="207" t="n"/>
      <c r="H81" s="191" t="n"/>
      <c r="I81" s="192">
        <f>IF(A81="", "", H81*B81)</f>
        <v/>
      </c>
      <c r="K81" s="336" t="n"/>
    </row>
    <row r="82" ht="12.75" customFormat="1" customHeight="1" s="311">
      <c r="A82" s="138" t="n"/>
      <c r="B82" s="139" t="n"/>
      <c r="C82" s="139" t="n"/>
      <c r="D82" s="310" t="n"/>
      <c r="G82" s="207" t="n"/>
      <c r="H82" s="191" t="n"/>
      <c r="I82" s="192">
        <f>IF(A82="", "", H82*B82)</f>
        <v/>
      </c>
      <c r="K82" s="336" t="n"/>
    </row>
    <row r="83" ht="12.75" customFormat="1" customHeight="1" s="311">
      <c r="A83" s="138" t="n"/>
      <c r="B83" s="139" t="n"/>
      <c r="C83" s="139" t="n"/>
      <c r="D83" s="310" t="n"/>
      <c r="G83" s="207" t="n"/>
      <c r="H83" s="191" t="n"/>
      <c r="I83" s="192">
        <f>IF(A83="", "", H83*B83)</f>
        <v/>
      </c>
      <c r="K83" s="336" t="n"/>
    </row>
    <row r="84" ht="12.75" customFormat="1" customHeight="1" s="311">
      <c r="A84" s="138" t="n"/>
      <c r="B84" s="139" t="n"/>
      <c r="C84" s="139" t="n"/>
      <c r="D84" s="310" t="n"/>
      <c r="G84" s="207" t="n"/>
      <c r="H84" s="191" t="n"/>
      <c r="I84" s="192">
        <f>IF(A84="", "", H84*B84)</f>
        <v/>
      </c>
      <c r="K84" s="336" t="n"/>
    </row>
    <row r="85" ht="12.75" customFormat="1" customHeight="1" s="311">
      <c r="A85" s="138" t="n"/>
      <c r="B85" s="139" t="n"/>
      <c r="C85" s="139" t="n"/>
      <c r="D85" s="310" t="n"/>
      <c r="G85" s="207" t="n"/>
      <c r="H85" s="191" t="n"/>
      <c r="I85" s="192">
        <f>IF(A85="", "", H85*B85)</f>
        <v/>
      </c>
      <c r="K85" s="336" t="n"/>
    </row>
    <row r="86" ht="12.75" customFormat="1" customHeight="1" s="311">
      <c r="A86" s="138" t="n"/>
      <c r="B86" s="139" t="n"/>
      <c r="C86" s="139" t="n"/>
      <c r="D86" s="310" t="n"/>
      <c r="G86" s="207" t="n"/>
      <c r="H86" s="191" t="n"/>
      <c r="I86" s="192">
        <f>IF(A86="", "", H86*B86)</f>
        <v/>
      </c>
      <c r="K86" s="336" t="n"/>
    </row>
    <row r="87" ht="12.75" customFormat="1" customHeight="1" s="311">
      <c r="A87" s="138" t="n"/>
      <c r="B87" s="139" t="n"/>
      <c r="C87" s="139" t="n"/>
      <c r="D87" s="310" t="n"/>
      <c r="G87" s="207" t="n"/>
      <c r="H87" s="191" t="n"/>
      <c r="I87" s="192">
        <f>IF(A87="", "", H87*B87)</f>
        <v/>
      </c>
      <c r="K87" s="336" t="n"/>
    </row>
    <row r="88" ht="12.75" customFormat="1" customHeight="1" s="311">
      <c r="A88" s="138" t="n"/>
      <c r="B88" s="139" t="n"/>
      <c r="C88" s="139" t="n"/>
      <c r="D88" s="310" t="n"/>
      <c r="G88" s="207" t="n"/>
      <c r="H88" s="191" t="n"/>
      <c r="I88" s="192">
        <f>IF(A88="", "", H88*B88)</f>
        <v/>
      </c>
      <c r="K88" s="336" t="n"/>
    </row>
    <row r="89" ht="12.75" customFormat="1" customHeight="1" s="311">
      <c r="A89" s="138" t="n"/>
      <c r="B89" s="139" t="n"/>
      <c r="C89" s="139" t="n"/>
      <c r="D89" s="310" t="n"/>
      <c r="G89" s="207" t="n"/>
      <c r="H89" s="191" t="n"/>
      <c r="I89" s="192">
        <f>IF(A89="", "", H89*B89)</f>
        <v/>
      </c>
      <c r="K89" s="336" t="n"/>
    </row>
    <row r="90" ht="12.75" customFormat="1" customHeight="1" s="311">
      <c r="A90" s="138" t="n"/>
      <c r="B90" s="139" t="n"/>
      <c r="C90" s="139" t="n"/>
      <c r="D90" s="310" t="n"/>
      <c r="G90" s="207" t="n"/>
      <c r="H90" s="191" t="n"/>
      <c r="I90" s="192">
        <f>IF(A90="", "", H90*B90)</f>
        <v/>
      </c>
      <c r="K90" s="336" t="n"/>
    </row>
    <row r="91" ht="12.75" customFormat="1" customHeight="1" s="311">
      <c r="A91" s="138" t="n"/>
      <c r="B91" s="139" t="n"/>
      <c r="C91" s="139" t="n"/>
      <c r="D91" s="310" t="n"/>
      <c r="G91" s="207" t="n"/>
      <c r="H91" s="191" t="n"/>
      <c r="I91" s="192">
        <f>IF(A91="", "", H91*B91)</f>
        <v/>
      </c>
      <c r="K91" s="336" t="n"/>
    </row>
    <row r="92" ht="12.75" customFormat="1" customHeight="1" s="311">
      <c r="A92" s="138" t="n"/>
      <c r="B92" s="139" t="n"/>
      <c r="C92" s="139" t="n"/>
      <c r="D92" s="310" t="n"/>
      <c r="G92" s="207" t="n"/>
      <c r="H92" s="191" t="n"/>
      <c r="I92" s="192">
        <f>IF(A92="", "", H92*B92)</f>
        <v/>
      </c>
      <c r="K92" s="336" t="n"/>
    </row>
    <row r="93" ht="12.75" customFormat="1" customHeight="1" s="311">
      <c r="A93" s="138" t="n"/>
      <c r="B93" s="139" t="n"/>
      <c r="C93" s="139" t="n"/>
      <c r="D93" s="310" t="n"/>
      <c r="G93" s="207" t="n"/>
      <c r="H93" s="191" t="n"/>
      <c r="I93" s="192">
        <f>IF(A93="", "", H93*B93)</f>
        <v/>
      </c>
      <c r="K93" s="336" t="n"/>
    </row>
    <row r="94" ht="12.75" customFormat="1" customHeight="1" s="311">
      <c r="A94" s="138" t="n"/>
      <c r="B94" s="139" t="n"/>
      <c r="C94" s="139" t="n"/>
      <c r="D94" s="310" t="n"/>
      <c r="G94" s="207" t="n"/>
      <c r="H94" s="191" t="n"/>
      <c r="I94" s="192">
        <f>IF(A94="", "", H94*B94)</f>
        <v/>
      </c>
      <c r="K94" s="336" t="n"/>
    </row>
    <row r="95" ht="12.75" customFormat="1" customHeight="1" s="311">
      <c r="A95" s="138" t="n"/>
      <c r="B95" s="139" t="n"/>
      <c r="C95" s="139" t="n"/>
      <c r="D95" s="310" t="n"/>
      <c r="G95" s="207" t="n"/>
      <c r="H95" s="191" t="n"/>
      <c r="I95" s="192">
        <f>IF(A95="", "", H95*B95)</f>
        <v/>
      </c>
      <c r="K95" s="336" t="n"/>
    </row>
    <row r="96" ht="12.75" customFormat="1" customHeight="1" s="311">
      <c r="A96" s="138" t="n"/>
      <c r="B96" s="139" t="n"/>
      <c r="C96" s="139" t="n"/>
      <c r="D96" s="310" t="n"/>
      <c r="G96" s="207" t="n"/>
      <c r="H96" s="191" t="n"/>
      <c r="I96" s="192">
        <f>IF(A96="", "", H96*B96)</f>
        <v/>
      </c>
      <c r="K96" s="336" t="n"/>
    </row>
    <row r="97" ht="12.75" customFormat="1" customHeight="1" s="311">
      <c r="A97" s="138" t="n"/>
      <c r="B97" s="139" t="n"/>
      <c r="C97" s="139" t="n"/>
      <c r="D97" s="310" t="n"/>
      <c r="G97" s="207" t="n"/>
      <c r="H97" s="191" t="n"/>
      <c r="I97" s="192">
        <f>IF(A97="", "", H97*B97)</f>
        <v/>
      </c>
      <c r="K97" s="336" t="n"/>
    </row>
    <row r="98" ht="12.75" customFormat="1" customHeight="1" s="311">
      <c r="A98" s="138" t="n"/>
      <c r="B98" s="139" t="n"/>
      <c r="C98" s="139" t="n"/>
      <c r="D98" s="310" t="n"/>
      <c r="G98" s="207" t="n"/>
      <c r="H98" s="191" t="n"/>
      <c r="I98" s="192">
        <f>IF(A98="", "", H98*B98)</f>
        <v/>
      </c>
      <c r="K98" s="336" t="n"/>
    </row>
    <row r="99" ht="12.75" customFormat="1" customHeight="1" s="311">
      <c r="A99" s="138" t="n"/>
      <c r="B99" s="139" t="n"/>
      <c r="C99" s="139" t="n"/>
      <c r="D99" s="310" t="n"/>
      <c r="G99" s="207" t="n"/>
      <c r="H99" s="191" t="n"/>
      <c r="I99" s="192">
        <f>IF(A99="", "", H99*B99)</f>
        <v/>
      </c>
      <c r="K99" s="336" t="n"/>
    </row>
    <row r="100" ht="12.75" customFormat="1" customHeight="1" s="311">
      <c r="A100" s="138" t="n"/>
      <c r="B100" s="139" t="n"/>
      <c r="C100" s="139" t="n"/>
      <c r="D100" s="310" t="n"/>
      <c r="G100" s="207" t="n"/>
      <c r="H100" s="191" t="n"/>
      <c r="I100" s="192">
        <f>IF(A100="", "", H100*B100)</f>
        <v/>
      </c>
      <c r="K100" s="336" t="n"/>
    </row>
    <row r="101" ht="12.75" customFormat="1" customHeight="1" s="311">
      <c r="A101" s="138" t="n"/>
      <c r="B101" s="139" t="n"/>
      <c r="C101" s="139" t="n"/>
      <c r="D101" s="310" t="n"/>
      <c r="G101" s="207" t="n"/>
      <c r="H101" s="191" t="n"/>
      <c r="I101" s="192">
        <f>IF(A101="", "", H101*B101)</f>
        <v/>
      </c>
      <c r="K101" s="336" t="n"/>
    </row>
    <row r="102" ht="12.75" customFormat="1" customHeight="1" s="311">
      <c r="A102" s="138" t="n"/>
      <c r="B102" s="139" t="n"/>
      <c r="C102" s="139" t="n"/>
      <c r="D102" s="310" t="n"/>
      <c r="G102" s="207" t="n"/>
      <c r="H102" s="191" t="n"/>
      <c r="I102" s="192">
        <f>IF(A102="", "", H102*B102)</f>
        <v/>
      </c>
      <c r="K102" s="336" t="n"/>
    </row>
    <row r="103" ht="12.75" customFormat="1" customHeight="1" s="311">
      <c r="A103" s="138" t="n"/>
      <c r="B103" s="139" t="n"/>
      <c r="C103" s="139" t="n"/>
      <c r="D103" s="310" t="n"/>
      <c r="G103" s="207" t="n"/>
      <c r="H103" s="191" t="n"/>
      <c r="I103" s="192">
        <f>IF(A103="", "", H103*B103)</f>
        <v/>
      </c>
      <c r="K103" s="336" t="n"/>
    </row>
    <row r="104" ht="12.75" customFormat="1" customHeight="1" s="311">
      <c r="A104" s="138" t="n"/>
      <c r="B104" s="139" t="n"/>
      <c r="C104" s="139" t="n"/>
      <c r="D104" s="310" t="n"/>
      <c r="G104" s="207" t="n"/>
      <c r="H104" s="191" t="n"/>
      <c r="I104" s="192">
        <f>IF(A104="", "", H104*B104)</f>
        <v/>
      </c>
      <c r="K104" s="336" t="n"/>
    </row>
    <row r="105" ht="12.75" customFormat="1" customHeight="1" s="311">
      <c r="A105" s="138" t="n"/>
      <c r="B105" s="139" t="n"/>
      <c r="C105" s="139" t="n"/>
      <c r="D105" s="310" t="n"/>
      <c r="G105" s="207" t="n"/>
      <c r="H105" s="191" t="n"/>
      <c r="I105" s="192">
        <f>IF(A105="", "", H105*B105)</f>
        <v/>
      </c>
      <c r="K105" s="336" t="n"/>
    </row>
    <row r="106" ht="12.75" customFormat="1" customHeight="1" s="311">
      <c r="A106" s="138" t="n"/>
      <c r="B106" s="139" t="n"/>
      <c r="C106" s="139" t="n"/>
      <c r="D106" s="310" t="n"/>
      <c r="G106" s="207" t="n"/>
      <c r="H106" s="191" t="n"/>
      <c r="I106" s="192">
        <f>IF(A106="", "", H106*B106)</f>
        <v/>
      </c>
      <c r="K106" s="336" t="n"/>
    </row>
    <row r="107" ht="12.75" customFormat="1" customHeight="1" s="311">
      <c r="A107" s="138" t="n"/>
      <c r="B107" s="139" t="n"/>
      <c r="C107" s="139" t="n"/>
      <c r="D107" s="310" t="n"/>
      <c r="G107" s="207" t="n"/>
      <c r="H107" s="191" t="n"/>
      <c r="I107" s="192">
        <f>IF(A107="", "", H107*B107)</f>
        <v/>
      </c>
      <c r="K107" s="336" t="n"/>
    </row>
    <row r="108" ht="12.75" customFormat="1" customHeight="1" s="311">
      <c r="A108" s="138" t="n"/>
      <c r="B108" s="139" t="n"/>
      <c r="C108" s="139" t="n"/>
      <c r="D108" s="310" t="n"/>
      <c r="G108" s="207" t="n"/>
      <c r="H108" s="191" t="n"/>
      <c r="I108" s="192">
        <f>IF(A108="", "", H108*B108)</f>
        <v/>
      </c>
      <c r="K108" s="336" t="n"/>
    </row>
    <row r="109" ht="12.75" customFormat="1" customHeight="1" s="311">
      <c r="A109" s="138" t="n"/>
      <c r="B109" s="139" t="n"/>
      <c r="C109" s="139" t="n"/>
      <c r="D109" s="310" t="n"/>
      <c r="G109" s="207" t="n"/>
      <c r="H109" s="191" t="n"/>
      <c r="I109" s="192">
        <f>IF(A109="", "", H109*B109)</f>
        <v/>
      </c>
      <c r="K109" s="336" t="n"/>
    </row>
    <row r="110" ht="12.75" customFormat="1" customHeight="1" s="311">
      <c r="A110" s="138" t="n"/>
      <c r="B110" s="139" t="n"/>
      <c r="C110" s="139" t="n"/>
      <c r="D110" s="310" t="n"/>
      <c r="G110" s="207" t="n"/>
      <c r="H110" s="191" t="n"/>
      <c r="I110" s="192">
        <f>IF(A110="", "", H110*B110)</f>
        <v/>
      </c>
      <c r="K110" s="336" t="n"/>
    </row>
    <row r="111" ht="12.75" customFormat="1" customHeight="1" s="311">
      <c r="A111" s="138" t="n"/>
      <c r="B111" s="139" t="n"/>
      <c r="C111" s="139" t="n"/>
      <c r="D111" s="310" t="n"/>
      <c r="G111" s="207" t="n"/>
      <c r="H111" s="191" t="n"/>
      <c r="I111" s="192">
        <f>IF(A111="", "", H111*B111)</f>
        <v/>
      </c>
      <c r="K111" s="336" t="n"/>
    </row>
    <row r="112" ht="12.75" customFormat="1" customHeight="1" s="311">
      <c r="A112" s="138" t="n"/>
      <c r="B112" s="139" t="n"/>
      <c r="C112" s="139" t="n"/>
      <c r="D112" s="310" t="n"/>
      <c r="G112" s="207" t="n"/>
      <c r="H112" s="191" t="n"/>
      <c r="I112" s="192">
        <f>IF(A112="", "", H112*B112)</f>
        <v/>
      </c>
      <c r="K112" s="336" t="n"/>
    </row>
    <row r="113" ht="12.75" customFormat="1" customHeight="1" s="311">
      <c r="A113" s="138" t="n"/>
      <c r="B113" s="139" t="n"/>
      <c r="C113" s="139" t="n"/>
      <c r="D113" s="310" t="n"/>
      <c r="G113" s="207" t="n"/>
      <c r="H113" s="191" t="n"/>
      <c r="I113" s="192">
        <f>IF(A113="", "", H113*B113)</f>
        <v/>
      </c>
      <c r="K113" s="336" t="n"/>
    </row>
    <row r="114" ht="12.75" customFormat="1" customHeight="1" s="311">
      <c r="A114" s="138" t="n"/>
      <c r="B114" s="139" t="n"/>
      <c r="C114" s="139" t="n"/>
      <c r="D114" s="310" t="n"/>
      <c r="G114" s="207" t="n"/>
      <c r="H114" s="191" t="n"/>
      <c r="I114" s="192">
        <f>IF(A114="", "", H114*B114)</f>
        <v/>
      </c>
      <c r="K114" s="336" t="n"/>
    </row>
    <row r="115" ht="12.75" customFormat="1" customHeight="1" s="311">
      <c r="A115" s="138" t="n"/>
      <c r="B115" s="139" t="n"/>
      <c r="C115" s="139" t="n"/>
      <c r="D115" s="310" t="n"/>
      <c r="G115" s="207" t="n"/>
      <c r="H115" s="191" t="n"/>
      <c r="I115" s="192">
        <f>IF(A115="", "", H115*B115)</f>
        <v/>
      </c>
      <c r="K115" s="336" t="n"/>
    </row>
    <row r="116" ht="12.75" customFormat="1" customHeight="1" s="311">
      <c r="A116" s="138" t="n"/>
      <c r="B116" s="139" t="n"/>
      <c r="C116" s="139" t="n"/>
      <c r="D116" s="310" t="n"/>
      <c r="G116" s="207" t="n"/>
      <c r="H116" s="191" t="n"/>
      <c r="I116" s="192">
        <f>IF(A116="", "", H116*B116)</f>
        <v/>
      </c>
      <c r="K116" s="336" t="n"/>
    </row>
    <row r="117" ht="12.75" customFormat="1" customHeight="1" s="311">
      <c r="A117" s="138" t="n"/>
      <c r="B117" s="139" t="n"/>
      <c r="C117" s="139" t="n"/>
      <c r="D117" s="310" t="n"/>
      <c r="G117" s="207" t="n"/>
      <c r="H117" s="191" t="n"/>
      <c r="I117" s="192">
        <f>IF(A117="", "", H117*B117)</f>
        <v/>
      </c>
      <c r="K117" s="336" t="n"/>
    </row>
    <row r="118" ht="12.75" customFormat="1" customHeight="1" s="311">
      <c r="A118" s="138" t="n"/>
      <c r="B118" s="139" t="n"/>
      <c r="C118" s="139" t="n"/>
      <c r="D118" s="310" t="n"/>
      <c r="G118" s="207" t="n"/>
      <c r="H118" s="191" t="n"/>
      <c r="I118" s="192">
        <f>IF(A118="", "", H118*B118)</f>
        <v/>
      </c>
      <c r="K118" s="336" t="n"/>
    </row>
    <row r="119" ht="12.75" customFormat="1" customHeight="1" s="311">
      <c r="A119" s="138" t="n"/>
      <c r="B119" s="139" t="n"/>
      <c r="C119" s="139" t="n"/>
      <c r="D119" s="310" t="n"/>
      <c r="G119" s="207" t="n"/>
      <c r="H119" s="191" t="n"/>
      <c r="I119" s="192">
        <f>IF(A119="", "", H119*B119)</f>
        <v/>
      </c>
      <c r="K119" s="336" t="n"/>
    </row>
    <row r="120" ht="12.75" customFormat="1" customHeight="1" s="311">
      <c r="A120" s="138" t="n"/>
      <c r="B120" s="139" t="n"/>
      <c r="C120" s="139" t="n"/>
      <c r="D120" s="310" t="n"/>
      <c r="G120" s="207" t="n"/>
      <c r="H120" s="191" t="n"/>
      <c r="I120" s="192">
        <f>IF(A120="", "", H120*B120)</f>
        <v/>
      </c>
      <c r="K120" s="336" t="n"/>
    </row>
    <row r="121" ht="12.75" customFormat="1" customHeight="1" s="311">
      <c r="A121" s="138" t="n"/>
      <c r="B121" s="139" t="n"/>
      <c r="C121" s="139" t="n"/>
      <c r="D121" s="310" t="n"/>
      <c r="G121" s="207" t="n"/>
      <c r="H121" s="191" t="n"/>
      <c r="I121" s="192">
        <f>IF(A121="", "", H121*B121)</f>
        <v/>
      </c>
      <c r="K121" s="336" t="n"/>
    </row>
    <row r="122" ht="12.75" customFormat="1" customHeight="1" s="311">
      <c r="A122" s="138" t="n"/>
      <c r="B122" s="139" t="n"/>
      <c r="C122" s="139" t="n"/>
      <c r="D122" s="310" t="n"/>
      <c r="G122" s="207" t="n"/>
      <c r="H122" s="191" t="n"/>
      <c r="I122" s="192">
        <f>IF(A122="", "", H122*B122)</f>
        <v/>
      </c>
      <c r="K122" s="336" t="n"/>
    </row>
    <row r="123" ht="12.75" customFormat="1" customHeight="1" s="311">
      <c r="A123" s="138" t="n"/>
      <c r="B123" s="139" t="n"/>
      <c r="C123" s="139" t="n"/>
      <c r="D123" s="310" t="n"/>
      <c r="G123" s="207" t="n"/>
      <c r="H123" s="191" t="n"/>
      <c r="I123" s="192">
        <f>IF(A123="", "", H123*B123)</f>
        <v/>
      </c>
      <c r="K123" s="336" t="n"/>
    </row>
    <row r="124" ht="12.75" customFormat="1" customHeight="1" s="311">
      <c r="A124" s="138" t="n"/>
      <c r="B124" s="139" t="n"/>
      <c r="C124" s="139" t="n"/>
      <c r="D124" s="310" t="n"/>
      <c r="G124" s="207" t="n"/>
      <c r="H124" s="191" t="n"/>
      <c r="I124" s="192">
        <f>IF(A124="", "", H124*B124)</f>
        <v/>
      </c>
      <c r="K124" s="336" t="n"/>
    </row>
    <row r="125" ht="12.75" customFormat="1" customHeight="1" s="311" thickBot="1">
      <c r="A125" s="138" t="n"/>
      <c r="B125" s="139" t="n"/>
      <c r="C125" s="139" t="n"/>
      <c r="D125" s="310" t="n"/>
      <c r="G125" s="207" t="n"/>
      <c r="H125" s="191" t="n"/>
      <c r="I125" s="192">
        <f>IF(A125="", "", H125*B125)</f>
        <v/>
      </c>
      <c r="K125" s="336" t="n"/>
    </row>
    <row r="126" ht="12.75" customHeight="1" s="200">
      <c r="A126" s="312" t="inlineStr">
        <is>
          <t>OBJETO</t>
        </is>
      </c>
      <c r="B126" s="288" t="n"/>
      <c r="C126" s="288" t="n"/>
      <c r="D126" s="288" t="n"/>
      <c r="E126" s="288" t="n"/>
      <c r="F126" s="288" t="n"/>
      <c r="G126" s="288" t="n"/>
      <c r="H126" s="288" t="n"/>
      <c r="I126" s="289" t="n"/>
    </row>
    <row r="127" ht="12.75" customHeight="1" s="200">
      <c r="A127" s="251" t="inlineStr">
        <is>
          <t>Item</t>
        </is>
      </c>
      <c r="B127" s="253" t="inlineStr">
        <is>
          <t>Quant.</t>
        </is>
      </c>
      <c r="C127" s="253" t="inlineStr">
        <is>
          <t>Unid.</t>
        </is>
      </c>
      <c r="D127" s="253" t="inlineStr">
        <is>
          <t>Descrição</t>
        </is>
      </c>
      <c r="E127" s="247" t="n"/>
      <c r="F127" s="247" t="n"/>
      <c r="G127" s="248" t="n"/>
      <c r="H127" s="4" t="inlineStr">
        <is>
          <t>Unit.</t>
        </is>
      </c>
      <c r="I127" s="25" t="inlineStr">
        <is>
          <t>Total</t>
        </is>
      </c>
    </row>
    <row r="128" ht="12.75" customHeight="1" s="200">
      <c r="A128" s="252" t="n"/>
      <c r="B128" s="255" t="n"/>
      <c r="C128" s="255" t="n"/>
      <c r="D128" s="254" t="n"/>
      <c r="E128" s="242" t="n"/>
      <c r="F128" s="242" t="n"/>
      <c r="G128" s="243" t="n"/>
      <c r="H128" s="5" t="inlineStr">
        <is>
          <t>R$</t>
        </is>
      </c>
      <c r="I128" s="26" t="inlineStr">
        <is>
          <t>R$</t>
        </is>
      </c>
      <c r="K128" s="334" t="n"/>
    </row>
    <row r="129" ht="12.75" customFormat="1" customHeight="1" s="311">
      <c r="A129" s="138" t="n"/>
      <c r="B129" s="139" t="n"/>
      <c r="C129" s="139" t="n"/>
      <c r="D129" s="310" t="n"/>
      <c r="G129" s="207" t="n"/>
      <c r="H129" s="191" t="n"/>
      <c r="I129" s="192">
        <f>IF(A129="", "", H129*B129)</f>
        <v/>
      </c>
      <c r="K129" s="336" t="n"/>
    </row>
    <row r="130" ht="12.75" customFormat="1" customHeight="1" s="311">
      <c r="A130" s="138" t="n"/>
      <c r="B130" s="139" t="n"/>
      <c r="C130" s="139" t="n"/>
      <c r="D130" s="310" t="n"/>
      <c r="G130" s="207" t="n"/>
      <c r="H130" s="191" t="n"/>
      <c r="I130" s="192">
        <f>IF(A130="", "", H130*B130)</f>
        <v/>
      </c>
      <c r="K130" s="336" t="n"/>
    </row>
    <row r="131" ht="12.75" customFormat="1" customHeight="1" s="311">
      <c r="A131" s="138" t="n"/>
      <c r="B131" s="139" t="n"/>
      <c r="C131" s="139" t="n"/>
      <c r="D131" s="310" t="n"/>
      <c r="G131" s="207" t="n"/>
      <c r="H131" s="191" t="n"/>
      <c r="I131" s="192">
        <f>IF(A131="", "", H131*B131)</f>
        <v/>
      </c>
      <c r="K131" s="336" t="n"/>
    </row>
    <row r="132" ht="12.75" customFormat="1" customHeight="1" s="311">
      <c r="A132" s="138" t="n"/>
      <c r="B132" s="139" t="n"/>
      <c r="C132" s="139" t="n"/>
      <c r="D132" s="310" t="n"/>
      <c r="G132" s="207" t="n"/>
      <c r="H132" s="191" t="n"/>
      <c r="I132" s="192">
        <f>IF(A132="", "", H132*B132)</f>
        <v/>
      </c>
      <c r="K132" s="336" t="n"/>
    </row>
    <row r="133" ht="12.75" customFormat="1" customHeight="1" s="311">
      <c r="A133" s="138" t="n"/>
      <c r="B133" s="139" t="n"/>
      <c r="C133" s="139" t="n"/>
      <c r="D133" s="310" t="n"/>
      <c r="G133" s="207" t="n"/>
      <c r="H133" s="191" t="n"/>
      <c r="I133" s="192">
        <f>IF(A133="", "", H133*B133)</f>
        <v/>
      </c>
      <c r="K133" s="336" t="n"/>
    </row>
    <row r="134" ht="12.75" customFormat="1" customHeight="1" s="311">
      <c r="A134" s="138" t="n"/>
      <c r="B134" s="139" t="n"/>
      <c r="C134" s="139" t="n"/>
      <c r="D134" s="310" t="n"/>
      <c r="G134" s="207" t="n"/>
      <c r="H134" s="191" t="n"/>
      <c r="I134" s="192">
        <f>IF(A134="", "", H134*B134)</f>
        <v/>
      </c>
      <c r="K134" s="336" t="n"/>
    </row>
    <row r="135" ht="12.75" customFormat="1" customHeight="1" s="311">
      <c r="A135" s="138" t="n"/>
      <c r="B135" s="139" t="n"/>
      <c r="C135" s="139" t="n"/>
      <c r="D135" s="310" t="n"/>
      <c r="G135" s="207" t="n"/>
      <c r="H135" s="191" t="n"/>
      <c r="I135" s="192">
        <f>IF(A135="", "", H135*B135)</f>
        <v/>
      </c>
      <c r="K135" s="336" t="n"/>
    </row>
    <row r="136" ht="12.75" customFormat="1" customHeight="1" s="311">
      <c r="A136" s="138" t="n"/>
      <c r="B136" s="139" t="n"/>
      <c r="C136" s="139" t="n"/>
      <c r="D136" s="310" t="n"/>
      <c r="G136" s="207" t="n"/>
      <c r="H136" s="191" t="n"/>
      <c r="I136" s="192">
        <f>IF(A136="", "", H136*B136)</f>
        <v/>
      </c>
      <c r="K136" s="336" t="n"/>
    </row>
    <row r="137" ht="12.75" customFormat="1" customHeight="1" s="311">
      <c r="A137" s="138" t="n"/>
      <c r="B137" s="139" t="n"/>
      <c r="C137" s="139" t="n"/>
      <c r="D137" s="310" t="n"/>
      <c r="G137" s="207" t="n"/>
      <c r="H137" s="191" t="n"/>
      <c r="I137" s="192">
        <f>IF(A137="", "", H137*B137)</f>
        <v/>
      </c>
      <c r="K137" s="336" t="n"/>
    </row>
    <row r="138" ht="12.75" customFormat="1" customHeight="1" s="311">
      <c r="A138" s="138" t="n"/>
      <c r="B138" s="139" t="n"/>
      <c r="C138" s="139" t="n"/>
      <c r="D138" s="310" t="n"/>
      <c r="G138" s="207" t="n"/>
      <c r="H138" s="191" t="n"/>
      <c r="I138" s="192">
        <f>IF(A138="", "", H138*B138)</f>
        <v/>
      </c>
      <c r="K138" s="336" t="n"/>
    </row>
    <row r="139" ht="12.75" customFormat="1" customHeight="1" s="311">
      <c r="A139" s="138" t="n"/>
      <c r="B139" s="139" t="n"/>
      <c r="C139" s="139" t="n"/>
      <c r="D139" s="310" t="n"/>
      <c r="G139" s="207" t="n"/>
      <c r="H139" s="191" t="n"/>
      <c r="I139" s="192">
        <f>IF(A139="", "", H139*B139)</f>
        <v/>
      </c>
      <c r="K139" s="336" t="n"/>
    </row>
    <row r="140" ht="12.75" customFormat="1" customHeight="1" s="311">
      <c r="A140" s="138" t="n"/>
      <c r="B140" s="139" t="n"/>
      <c r="C140" s="139" t="n"/>
      <c r="D140" s="310" t="n"/>
      <c r="G140" s="207" t="n"/>
      <c r="H140" s="191" t="n"/>
      <c r="I140" s="192">
        <f>IF(A140="", "", H140*B140)</f>
        <v/>
      </c>
      <c r="K140" s="336" t="n"/>
    </row>
    <row r="141" ht="12.75" customFormat="1" customHeight="1" s="311">
      <c r="A141" s="138" t="n"/>
      <c r="B141" s="139" t="n"/>
      <c r="C141" s="139" t="n"/>
      <c r="D141" s="310" t="n"/>
      <c r="G141" s="207" t="n"/>
      <c r="H141" s="191" t="n"/>
      <c r="I141" s="192">
        <f>IF(A141="", "", H141*B141)</f>
        <v/>
      </c>
      <c r="K141" s="336" t="n"/>
    </row>
    <row r="142" ht="12.75" customFormat="1" customHeight="1" s="311">
      <c r="A142" s="138" t="n"/>
      <c r="B142" s="139" t="n"/>
      <c r="C142" s="139" t="n"/>
      <c r="D142" s="310" t="n"/>
      <c r="G142" s="207" t="n"/>
      <c r="H142" s="191" t="n"/>
      <c r="I142" s="192">
        <f>IF(A142="", "", H142*B142)</f>
        <v/>
      </c>
      <c r="K142" s="336" t="n"/>
    </row>
    <row r="143" ht="12.75" customFormat="1" customHeight="1" s="311">
      <c r="A143" s="138" t="n"/>
      <c r="B143" s="139" t="n"/>
      <c r="C143" s="139" t="n"/>
      <c r="D143" s="310" t="n"/>
      <c r="G143" s="207" t="n"/>
      <c r="H143" s="191" t="n"/>
      <c r="I143" s="192">
        <f>IF(A143="", "", H143*B143)</f>
        <v/>
      </c>
      <c r="K143" s="336" t="n"/>
    </row>
    <row r="144" ht="12.75" customFormat="1" customHeight="1" s="311">
      <c r="A144" s="138" t="n"/>
      <c r="B144" s="139" t="n"/>
      <c r="C144" s="139" t="n"/>
      <c r="D144" s="310" t="n"/>
      <c r="G144" s="207" t="n"/>
      <c r="H144" s="191" t="n"/>
      <c r="I144" s="192">
        <f>IF(A144="", "", H144*B144)</f>
        <v/>
      </c>
      <c r="K144" s="336" t="n"/>
    </row>
    <row r="145" ht="12.75" customFormat="1" customHeight="1" s="311">
      <c r="A145" s="138" t="n"/>
      <c r="B145" s="139" t="n"/>
      <c r="C145" s="139" t="n"/>
      <c r="D145" s="310" t="n"/>
      <c r="G145" s="207" t="n"/>
      <c r="H145" s="191" t="n"/>
      <c r="I145" s="192">
        <f>IF(A145="", "", H145*B145)</f>
        <v/>
      </c>
      <c r="K145" s="336" t="n"/>
    </row>
    <row r="146" ht="12.75" customFormat="1" customHeight="1" s="311">
      <c r="A146" s="138" t="n"/>
      <c r="B146" s="139" t="n"/>
      <c r="C146" s="139" t="n"/>
      <c r="D146" s="310" t="n"/>
      <c r="G146" s="207" t="n"/>
      <c r="H146" s="191" t="n"/>
      <c r="I146" s="192">
        <f>IF(A146="", "", H146*B146)</f>
        <v/>
      </c>
      <c r="K146" s="336" t="n"/>
    </row>
    <row r="147" ht="12.75" customFormat="1" customHeight="1" s="311">
      <c r="A147" s="138" t="n"/>
      <c r="B147" s="139" t="n"/>
      <c r="C147" s="139" t="n"/>
      <c r="D147" s="310" t="n"/>
      <c r="G147" s="207" t="n"/>
      <c r="H147" s="191" t="n"/>
      <c r="I147" s="192">
        <f>IF(A147="", "", H147*B147)</f>
        <v/>
      </c>
      <c r="K147" s="336" t="n"/>
    </row>
    <row r="148" ht="12.75" customFormat="1" customHeight="1" s="311">
      <c r="A148" s="138" t="n"/>
      <c r="B148" s="139" t="n"/>
      <c r="C148" s="139" t="n"/>
      <c r="D148" s="310" t="n"/>
      <c r="G148" s="207" t="n"/>
      <c r="H148" s="191" t="n"/>
      <c r="I148" s="192">
        <f>IF(A148="", "", H148*B148)</f>
        <v/>
      </c>
      <c r="K148" s="336" t="n"/>
    </row>
    <row r="149" ht="12.75" customFormat="1" customHeight="1" s="311">
      <c r="A149" s="138" t="n"/>
      <c r="B149" s="139" t="n"/>
      <c r="C149" s="139" t="n"/>
      <c r="D149" s="310" t="n"/>
      <c r="G149" s="207" t="n"/>
      <c r="H149" s="191" t="n"/>
      <c r="I149" s="192">
        <f>IF(A149="", "", H149*B149)</f>
        <v/>
      </c>
      <c r="K149" s="336" t="n"/>
    </row>
    <row r="150" ht="12.75" customFormat="1" customHeight="1" s="311">
      <c r="A150" s="138" t="n"/>
      <c r="B150" s="139" t="n"/>
      <c r="C150" s="139" t="n"/>
      <c r="D150" s="310" t="n"/>
      <c r="G150" s="207" t="n"/>
      <c r="H150" s="191" t="n"/>
      <c r="I150" s="192">
        <f>IF(A150="", "", H150*B150)</f>
        <v/>
      </c>
      <c r="K150" s="336" t="n"/>
    </row>
    <row r="151" ht="12.75" customFormat="1" customHeight="1" s="311">
      <c r="A151" s="138" t="n"/>
      <c r="B151" s="139" t="n"/>
      <c r="C151" s="139" t="n"/>
      <c r="D151" s="310" t="n"/>
      <c r="G151" s="207" t="n"/>
      <c r="H151" s="191" t="n"/>
      <c r="I151" s="192">
        <f>IF(A151="", "", H151*B151)</f>
        <v/>
      </c>
      <c r="K151" s="336" t="n"/>
    </row>
    <row r="152" ht="12.75" customFormat="1" customHeight="1" s="311">
      <c r="A152" s="138" t="n"/>
      <c r="B152" s="139" t="n"/>
      <c r="C152" s="139" t="n"/>
      <c r="D152" s="310" t="n"/>
      <c r="G152" s="207" t="n"/>
      <c r="H152" s="191" t="n"/>
      <c r="I152" s="192">
        <f>IF(A152="", "", H152*B152)</f>
        <v/>
      </c>
      <c r="K152" s="336" t="n"/>
    </row>
    <row r="153" ht="12.75" customFormat="1" customHeight="1" s="311">
      <c r="A153" s="138" t="n"/>
      <c r="B153" s="139" t="n"/>
      <c r="C153" s="139" t="n"/>
      <c r="D153" s="310" t="n"/>
      <c r="G153" s="207" t="n"/>
      <c r="H153" s="191" t="n"/>
      <c r="I153" s="192">
        <f>IF(A153="", "", H153*B153)</f>
        <v/>
      </c>
      <c r="K153" s="336" t="n"/>
    </row>
    <row r="154" ht="12.75" customFormat="1" customHeight="1" s="311">
      <c r="A154" s="138" t="n"/>
      <c r="B154" s="139" t="n"/>
      <c r="C154" s="139" t="n"/>
      <c r="D154" s="310" t="n"/>
      <c r="G154" s="207" t="n"/>
      <c r="H154" s="191" t="n"/>
      <c r="I154" s="192">
        <f>IF(A154="", "", H154*B154)</f>
        <v/>
      </c>
      <c r="K154" s="336" t="n"/>
    </row>
    <row r="155" ht="12.75" customFormat="1" customHeight="1" s="311">
      <c r="A155" s="138" t="n"/>
      <c r="B155" s="139" t="n"/>
      <c r="C155" s="139" t="n"/>
      <c r="D155" s="310" t="n"/>
      <c r="G155" s="207" t="n"/>
      <c r="H155" s="191" t="n"/>
      <c r="I155" s="192">
        <f>IF(A155="", "", H155*B155)</f>
        <v/>
      </c>
      <c r="K155" s="336" t="n"/>
    </row>
    <row r="156" ht="12.75" customFormat="1" customHeight="1" s="311">
      <c r="A156" s="138" t="n"/>
      <c r="B156" s="139" t="n"/>
      <c r="C156" s="139" t="n"/>
      <c r="D156" s="310" t="n"/>
      <c r="G156" s="207" t="n"/>
      <c r="H156" s="191" t="n"/>
      <c r="I156" s="192">
        <f>IF(A156="", "", H156*B156)</f>
        <v/>
      </c>
      <c r="K156" s="336" t="n"/>
    </row>
    <row r="157" ht="12.75" customFormat="1" customHeight="1" s="311">
      <c r="A157" s="138" t="n"/>
      <c r="B157" s="139" t="n"/>
      <c r="C157" s="139" t="n"/>
      <c r="D157" s="310" t="n"/>
      <c r="G157" s="207" t="n"/>
      <c r="H157" s="191" t="n"/>
      <c r="I157" s="192">
        <f>IF(A157="", "", H157*B157)</f>
        <v/>
      </c>
      <c r="K157" s="336" t="n"/>
    </row>
    <row r="158" ht="12.75" customFormat="1" customHeight="1" s="311">
      <c r="A158" s="138" t="n"/>
      <c r="B158" s="139" t="n"/>
      <c r="C158" s="139" t="n"/>
      <c r="D158" s="310" t="n"/>
      <c r="G158" s="207" t="n"/>
      <c r="H158" s="191" t="n"/>
      <c r="I158" s="192">
        <f>IF(A158="", "", H158*B158)</f>
        <v/>
      </c>
      <c r="K158" s="336" t="n"/>
    </row>
    <row r="159" ht="12.75" customFormat="1" customHeight="1" s="311">
      <c r="A159" s="138" t="n"/>
      <c r="B159" s="139" t="n"/>
      <c r="C159" s="139" t="n"/>
      <c r="D159" s="310" t="n"/>
      <c r="G159" s="207" t="n"/>
      <c r="H159" s="191" t="n"/>
      <c r="I159" s="192">
        <f>IF(A159="", "", H159*B159)</f>
        <v/>
      </c>
      <c r="K159" s="336" t="n"/>
    </row>
    <row r="160" ht="12.75" customFormat="1" customHeight="1" s="311">
      <c r="A160" s="138" t="n"/>
      <c r="B160" s="139" t="n"/>
      <c r="C160" s="139" t="n"/>
      <c r="D160" s="310" t="n"/>
      <c r="G160" s="207" t="n"/>
      <c r="H160" s="191" t="n"/>
      <c r="I160" s="192">
        <f>IF(A160="", "", H160*B160)</f>
        <v/>
      </c>
      <c r="K160" s="336" t="n"/>
    </row>
    <row r="161" ht="12.75" customFormat="1" customHeight="1" s="311">
      <c r="A161" s="138" t="n"/>
      <c r="B161" s="139" t="n"/>
      <c r="C161" s="139" t="n"/>
      <c r="D161" s="310" t="n"/>
      <c r="G161" s="207" t="n"/>
      <c r="H161" s="191" t="n"/>
      <c r="I161" s="192">
        <f>IF(A161="", "", H161*B161)</f>
        <v/>
      </c>
      <c r="K161" s="336" t="n"/>
    </row>
    <row r="162" ht="12.75" customFormat="1" customHeight="1" s="311">
      <c r="A162" s="138" t="n"/>
      <c r="B162" s="139" t="n"/>
      <c r="C162" s="139" t="n"/>
      <c r="D162" s="310" t="n"/>
      <c r="G162" s="207" t="n"/>
      <c r="H162" s="191" t="n"/>
      <c r="I162" s="192">
        <f>IF(A162="", "", H162*B162)</f>
        <v/>
      </c>
      <c r="K162" s="336" t="n"/>
    </row>
    <row r="163" ht="12.75" customFormat="1" customHeight="1" s="311">
      <c r="A163" s="138" t="n"/>
      <c r="B163" s="139" t="n"/>
      <c r="C163" s="139" t="n"/>
      <c r="D163" s="310" t="n"/>
      <c r="G163" s="207" t="n"/>
      <c r="H163" s="191" t="n"/>
      <c r="I163" s="192">
        <f>IF(A163="", "", H163*B163)</f>
        <v/>
      </c>
      <c r="K163" s="336" t="n"/>
    </row>
    <row r="164" ht="12.75" customFormat="1" customHeight="1" s="311">
      <c r="A164" s="138" t="n"/>
      <c r="B164" s="139" t="n"/>
      <c r="C164" s="139" t="n"/>
      <c r="D164" s="310" t="n"/>
      <c r="G164" s="207" t="n"/>
      <c r="H164" s="191" t="n"/>
      <c r="I164" s="192">
        <f>IF(A164="", "", H164*B164)</f>
        <v/>
      </c>
      <c r="K164" s="336" t="n"/>
    </row>
    <row r="165" ht="12.75" customFormat="1" customHeight="1" s="311">
      <c r="A165" s="138" t="n"/>
      <c r="B165" s="139" t="n"/>
      <c r="C165" s="139" t="n"/>
      <c r="D165" s="310" t="n"/>
      <c r="G165" s="207" t="n"/>
      <c r="H165" s="191" t="n"/>
      <c r="I165" s="192">
        <f>IF(A165="", "", H165*B165)</f>
        <v/>
      </c>
      <c r="K165" s="336" t="n"/>
    </row>
    <row r="166" ht="12.75" customFormat="1" customHeight="1" s="311">
      <c r="A166" s="138" t="n"/>
      <c r="B166" s="139" t="n"/>
      <c r="C166" s="139" t="n"/>
      <c r="D166" s="310" t="n"/>
      <c r="G166" s="207" t="n"/>
      <c r="H166" s="191" t="n"/>
      <c r="I166" s="192">
        <f>IF(A166="", "", H166*B166)</f>
        <v/>
      </c>
      <c r="K166" s="336" t="n"/>
    </row>
    <row r="167" ht="12.75" customFormat="1" customHeight="1" s="311">
      <c r="A167" s="138" t="n"/>
      <c r="B167" s="139" t="n"/>
      <c r="C167" s="139" t="n"/>
      <c r="D167" s="310" t="n"/>
      <c r="G167" s="207" t="n"/>
      <c r="H167" s="191" t="n"/>
      <c r="I167" s="192">
        <f>IF(A167="", "", H167*B167)</f>
        <v/>
      </c>
      <c r="K167" s="336" t="n"/>
    </row>
    <row r="168" ht="12.75" customFormat="1" customHeight="1" s="311">
      <c r="A168" s="138" t="n"/>
      <c r="B168" s="139" t="n"/>
      <c r="C168" s="139" t="n"/>
      <c r="D168" s="310" t="n"/>
      <c r="G168" s="207" t="n"/>
      <c r="H168" s="191" t="n"/>
      <c r="I168" s="192">
        <f>IF(A168="", "", H168*B168)</f>
        <v/>
      </c>
      <c r="K168" s="336" t="n"/>
    </row>
    <row r="169" ht="12.75" customFormat="1" customHeight="1" s="311">
      <c r="A169" s="138" t="n"/>
      <c r="B169" s="139" t="n"/>
      <c r="C169" s="139" t="n"/>
      <c r="D169" s="310" t="n"/>
      <c r="G169" s="207" t="n"/>
      <c r="H169" s="191" t="n"/>
      <c r="I169" s="192">
        <f>IF(A169="", "", H169*B169)</f>
        <v/>
      </c>
      <c r="K169" s="336" t="n"/>
    </row>
    <row r="170" ht="12.75" customFormat="1" customHeight="1" s="311">
      <c r="A170" s="138" t="n"/>
      <c r="B170" s="139" t="n"/>
      <c r="C170" s="139" t="n"/>
      <c r="D170" s="310" t="n"/>
      <c r="G170" s="207" t="n"/>
      <c r="H170" s="191" t="n"/>
      <c r="I170" s="192">
        <f>IF(A170="", "", H170*B170)</f>
        <v/>
      </c>
      <c r="K170" s="336" t="n"/>
    </row>
    <row r="171" ht="12.75" customFormat="1" customHeight="1" s="311">
      <c r="A171" s="138" t="n"/>
      <c r="B171" s="139" t="n"/>
      <c r="C171" s="139" t="n"/>
      <c r="D171" s="310" t="n"/>
      <c r="G171" s="207" t="n"/>
      <c r="H171" s="191" t="n"/>
      <c r="I171" s="192">
        <f>IF(A171="", "", H171*B171)</f>
        <v/>
      </c>
      <c r="K171" s="336" t="n"/>
    </row>
    <row r="172" ht="12.75" customFormat="1" customHeight="1" s="311">
      <c r="A172" s="138" t="n"/>
      <c r="B172" s="139" t="n"/>
      <c r="C172" s="139" t="n"/>
      <c r="D172" s="310" t="n"/>
      <c r="G172" s="207" t="n"/>
      <c r="H172" s="191" t="n"/>
      <c r="I172" s="192">
        <f>IF(A172="", "", H172*B172)</f>
        <v/>
      </c>
      <c r="K172" s="336" t="n"/>
    </row>
    <row r="173" ht="12.75" customFormat="1" customHeight="1" s="311">
      <c r="A173" s="138" t="n"/>
      <c r="B173" s="139" t="n"/>
      <c r="C173" s="139" t="n"/>
      <c r="D173" s="310" t="n"/>
      <c r="G173" s="207" t="n"/>
      <c r="H173" s="191" t="n"/>
      <c r="I173" s="192">
        <f>IF(A173="", "", H173*B173)</f>
        <v/>
      </c>
      <c r="K173" s="336" t="n"/>
    </row>
    <row r="174" ht="12.75" customFormat="1" customHeight="1" s="311">
      <c r="A174" s="138" t="n"/>
      <c r="B174" s="139" t="n"/>
      <c r="C174" s="139" t="n"/>
      <c r="D174" s="310" t="n"/>
      <c r="G174" s="207" t="n"/>
      <c r="H174" s="191" t="n"/>
      <c r="I174" s="192">
        <f>IF(A174="", "", H174*B174)</f>
        <v/>
      </c>
      <c r="K174" s="336" t="n"/>
    </row>
    <row r="175" ht="12.75" customFormat="1" customHeight="1" s="311">
      <c r="A175" s="138" t="n"/>
      <c r="B175" s="139" t="n"/>
      <c r="C175" s="139" t="n"/>
      <c r="D175" s="310" t="n"/>
      <c r="G175" s="207" t="n"/>
      <c r="H175" s="191" t="n"/>
      <c r="I175" s="192">
        <f>IF(A175="", "", H175*B175)</f>
        <v/>
      </c>
      <c r="K175" s="336" t="n"/>
    </row>
    <row r="176" ht="12.75" customFormat="1" customHeight="1" s="311">
      <c r="A176" s="138" t="n"/>
      <c r="B176" s="139" t="n"/>
      <c r="C176" s="139" t="n"/>
      <c r="D176" s="310" t="n"/>
      <c r="G176" s="207" t="n"/>
      <c r="H176" s="191" t="n"/>
      <c r="I176" s="192">
        <f>IF(A176="", "", H176*B176)</f>
        <v/>
      </c>
      <c r="K176" s="336" t="n"/>
    </row>
    <row r="177" ht="12.75" customFormat="1" customHeight="1" s="311">
      <c r="A177" s="138" t="n"/>
      <c r="B177" s="139" t="n"/>
      <c r="C177" s="139" t="n"/>
      <c r="D177" s="310" t="n"/>
      <c r="G177" s="207" t="n"/>
      <c r="H177" s="191" t="n"/>
      <c r="I177" s="192">
        <f>IF(A177="", "", H177*B177)</f>
        <v/>
      </c>
      <c r="K177" s="336" t="n"/>
    </row>
    <row r="178" ht="12.75" customFormat="1" customHeight="1" s="311">
      <c r="A178" s="138" t="n"/>
      <c r="B178" s="139" t="n"/>
      <c r="C178" s="139" t="n"/>
      <c r="D178" s="310" t="n"/>
      <c r="G178" s="207" t="n"/>
      <c r="H178" s="191" t="n"/>
      <c r="I178" s="192">
        <f>IF(A178="", "", H178*B178)</f>
        <v/>
      </c>
      <c r="K178" s="336" t="n"/>
    </row>
    <row r="179" ht="12.75" customFormat="1" customHeight="1" s="311">
      <c r="A179" s="138" t="n"/>
      <c r="B179" s="139" t="n"/>
      <c r="C179" s="139" t="n"/>
      <c r="D179" s="310" t="n"/>
      <c r="G179" s="207" t="n"/>
      <c r="H179" s="191" t="n"/>
      <c r="I179" s="192">
        <f>IF(A179="", "", H179*B179)</f>
        <v/>
      </c>
      <c r="K179" s="336" t="n"/>
    </row>
    <row r="180" ht="12.75" customFormat="1" customHeight="1" s="311">
      <c r="A180" s="138" t="n"/>
      <c r="B180" s="139" t="n"/>
      <c r="C180" s="139" t="n"/>
      <c r="D180" s="310" t="n"/>
      <c r="G180" s="207" t="n"/>
      <c r="H180" s="191" t="n"/>
      <c r="I180" s="192">
        <f>IF(A180="", "", H180*B180)</f>
        <v/>
      </c>
      <c r="K180" s="336" t="n"/>
    </row>
    <row r="181" ht="12.75" customFormat="1" customHeight="1" s="311">
      <c r="A181" s="138" t="n"/>
      <c r="B181" s="139" t="n"/>
      <c r="C181" s="139" t="n"/>
      <c r="D181" s="310" t="n"/>
      <c r="G181" s="207" t="n"/>
      <c r="H181" s="191" t="n"/>
      <c r="I181" s="192">
        <f>IF(A181="", "", H181*B181)</f>
        <v/>
      </c>
      <c r="K181" s="336" t="n"/>
    </row>
    <row r="182" ht="12.75" customFormat="1" customHeight="1" s="311">
      <c r="A182" s="138" t="n"/>
      <c r="B182" s="139" t="n"/>
      <c r="C182" s="139" t="n"/>
      <c r="D182" s="310" t="n"/>
      <c r="G182" s="207" t="n"/>
      <c r="H182" s="191" t="n"/>
      <c r="I182" s="192">
        <f>IF(A182="", "", H182*B182)</f>
        <v/>
      </c>
      <c r="K182" s="336" t="n"/>
    </row>
    <row r="183" ht="12.75" customFormat="1" customHeight="1" s="311">
      <c r="A183" s="138" t="n"/>
      <c r="B183" s="139" t="n"/>
      <c r="C183" s="139" t="n"/>
      <c r="D183" s="310" t="n"/>
      <c r="G183" s="207" t="n"/>
      <c r="H183" s="191" t="n"/>
      <c r="I183" s="192">
        <f>IF(A183="", "", H183*B183)</f>
        <v/>
      </c>
      <c r="K183" s="336" t="n"/>
    </row>
    <row r="184" ht="12.75" customFormat="1" customHeight="1" s="311">
      <c r="A184" s="138" t="n"/>
      <c r="B184" s="139" t="n"/>
      <c r="C184" s="139" t="n"/>
      <c r="D184" s="310" t="n"/>
      <c r="G184" s="207" t="n"/>
      <c r="H184" s="191" t="n"/>
      <c r="I184" s="192">
        <f>IF(A184="", "", H184*B184)</f>
        <v/>
      </c>
      <c r="K184" s="336" t="n"/>
    </row>
    <row r="185" ht="12.75" customFormat="1" customHeight="1" s="311" thickBot="1">
      <c r="A185" s="138" t="n"/>
      <c r="B185" s="139" t="n"/>
      <c r="C185" s="139" t="n"/>
      <c r="D185" s="310" t="n"/>
      <c r="G185" s="207" t="n"/>
      <c r="H185" s="191" t="n"/>
      <c r="I185" s="192">
        <f>IF(A185="", "", H185*B185)</f>
        <v/>
      </c>
      <c r="K185" s="336" t="n"/>
    </row>
    <row r="186" ht="12.75" customHeight="1" s="200">
      <c r="A186" s="312" t="inlineStr">
        <is>
          <t>OBJETO</t>
        </is>
      </c>
      <c r="B186" s="288" t="n"/>
      <c r="C186" s="288" t="n"/>
      <c r="D186" s="288" t="n"/>
      <c r="E186" s="288" t="n"/>
      <c r="F186" s="288" t="n"/>
      <c r="G186" s="288" t="n"/>
      <c r="H186" s="288" t="n"/>
      <c r="I186" s="289" t="n"/>
    </row>
    <row r="187" ht="12.75" customHeight="1" s="200">
      <c r="A187" s="251" t="inlineStr">
        <is>
          <t>Item</t>
        </is>
      </c>
      <c r="B187" s="253" t="inlineStr">
        <is>
          <t>Quant.</t>
        </is>
      </c>
      <c r="C187" s="253" t="inlineStr">
        <is>
          <t>Unid.</t>
        </is>
      </c>
      <c r="D187" s="253" t="inlineStr">
        <is>
          <t>Descrição</t>
        </is>
      </c>
      <c r="E187" s="247" t="n"/>
      <c r="F187" s="247" t="n"/>
      <c r="G187" s="248" t="n"/>
      <c r="H187" s="4" t="inlineStr">
        <is>
          <t>Unit.</t>
        </is>
      </c>
      <c r="I187" s="25" t="inlineStr">
        <is>
          <t>Total</t>
        </is>
      </c>
    </row>
    <row r="188" ht="12.75" customHeight="1" s="200">
      <c r="A188" s="252" t="n"/>
      <c r="B188" s="255" t="n"/>
      <c r="C188" s="255" t="n"/>
      <c r="D188" s="254" t="n"/>
      <c r="E188" s="242" t="n"/>
      <c r="F188" s="242" t="n"/>
      <c r="G188" s="243" t="n"/>
      <c r="H188" s="5" t="inlineStr">
        <is>
          <t>R$</t>
        </is>
      </c>
      <c r="I188" s="26" t="inlineStr">
        <is>
          <t>R$</t>
        </is>
      </c>
      <c r="K188" s="334" t="n"/>
    </row>
    <row r="189" ht="12.75" customFormat="1" customHeight="1" s="311">
      <c r="A189" s="138" t="n"/>
      <c r="B189" s="139" t="n"/>
      <c r="C189" s="139" t="n"/>
      <c r="D189" s="310" t="n"/>
      <c r="G189" s="207" t="n"/>
      <c r="H189" s="191" t="n"/>
      <c r="I189" s="192">
        <f>IF(A189="", "", H189*B189)</f>
        <v/>
      </c>
      <c r="K189" s="336" t="n"/>
    </row>
    <row r="190" ht="12.75" customFormat="1" customHeight="1" s="311">
      <c r="A190" s="138" t="n"/>
      <c r="B190" s="139" t="n"/>
      <c r="C190" s="139" t="n"/>
      <c r="D190" s="310" t="n"/>
      <c r="G190" s="207" t="n"/>
      <c r="H190" s="191" t="n"/>
      <c r="I190" s="192">
        <f>IF(A190="", "", H190*B190)</f>
        <v/>
      </c>
      <c r="K190" s="336" t="n"/>
    </row>
    <row r="191" ht="12.75" customFormat="1" customHeight="1" s="311">
      <c r="A191" s="138" t="n"/>
      <c r="B191" s="139" t="n"/>
      <c r="C191" s="139" t="n"/>
      <c r="D191" s="310" t="n"/>
      <c r="G191" s="207" t="n"/>
      <c r="H191" s="191" t="n"/>
      <c r="I191" s="192">
        <f>IF(A191="", "", H191*B191)</f>
        <v/>
      </c>
      <c r="K191" s="336" t="n"/>
    </row>
    <row r="192" ht="12.75" customFormat="1" customHeight="1" s="311">
      <c r="A192" s="138" t="n"/>
      <c r="B192" s="139" t="n"/>
      <c r="C192" s="139" t="n"/>
      <c r="D192" s="310" t="n"/>
      <c r="G192" s="207" t="n"/>
      <c r="H192" s="191" t="n"/>
      <c r="I192" s="192">
        <f>IF(A192="", "", H192*B192)</f>
        <v/>
      </c>
      <c r="K192" s="336" t="n"/>
    </row>
    <row r="193" ht="12.75" customFormat="1" customHeight="1" s="311">
      <c r="A193" s="138" t="n"/>
      <c r="B193" s="139" t="n"/>
      <c r="C193" s="139" t="n"/>
      <c r="D193" s="310" t="n"/>
      <c r="G193" s="207" t="n"/>
      <c r="H193" s="191" t="n"/>
      <c r="I193" s="192">
        <f>IF(A193="", "", H193*B193)</f>
        <v/>
      </c>
      <c r="K193" s="336" t="n"/>
    </row>
    <row r="194" ht="12.75" customFormat="1" customHeight="1" s="311">
      <c r="A194" s="138" t="n"/>
      <c r="B194" s="139" t="n"/>
      <c r="C194" s="139" t="n"/>
      <c r="D194" s="310" t="n"/>
      <c r="G194" s="207" t="n"/>
      <c r="H194" s="191" t="n"/>
      <c r="I194" s="192">
        <f>IF(A194="", "", H194*B194)</f>
        <v/>
      </c>
      <c r="K194" s="336" t="n"/>
    </row>
    <row r="195" ht="12.75" customFormat="1" customHeight="1" s="311">
      <c r="A195" s="138" t="n"/>
      <c r="B195" s="139" t="n"/>
      <c r="C195" s="139" t="n"/>
      <c r="D195" s="310" t="n"/>
      <c r="G195" s="207" t="n"/>
      <c r="H195" s="191" t="n"/>
      <c r="I195" s="192">
        <f>IF(A195="", "", H195*B195)</f>
        <v/>
      </c>
      <c r="K195" s="336" t="n"/>
    </row>
    <row r="196" ht="12.75" customFormat="1" customHeight="1" s="311">
      <c r="A196" s="138" t="n"/>
      <c r="B196" s="139" t="n"/>
      <c r="C196" s="139" t="n"/>
      <c r="D196" s="310" t="n"/>
      <c r="G196" s="207" t="n"/>
      <c r="H196" s="191" t="n"/>
      <c r="I196" s="192">
        <f>IF(A196="", "", H196*B196)</f>
        <v/>
      </c>
      <c r="K196" s="336" t="n"/>
    </row>
    <row r="197" ht="12.75" customFormat="1" customHeight="1" s="311">
      <c r="A197" s="138" t="n"/>
      <c r="B197" s="139" t="n"/>
      <c r="C197" s="139" t="n"/>
      <c r="D197" s="310" t="n"/>
      <c r="G197" s="207" t="n"/>
      <c r="H197" s="191" t="n"/>
      <c r="I197" s="192">
        <f>IF(A197="", "", H197*B197)</f>
        <v/>
      </c>
      <c r="K197" s="336" t="n"/>
    </row>
    <row r="198" ht="12.75" customFormat="1" customHeight="1" s="311">
      <c r="A198" s="138" t="n"/>
      <c r="B198" s="139" t="n"/>
      <c r="C198" s="139" t="n"/>
      <c r="D198" s="310" t="n"/>
      <c r="G198" s="207" t="n"/>
      <c r="H198" s="191" t="n"/>
      <c r="I198" s="192">
        <f>IF(A198="", "", H198*B198)</f>
        <v/>
      </c>
      <c r="K198" s="336" t="n"/>
    </row>
    <row r="199" ht="12.75" customFormat="1" customHeight="1" s="311">
      <c r="A199" s="138" t="n"/>
      <c r="B199" s="139" t="n"/>
      <c r="C199" s="139" t="n"/>
      <c r="D199" s="310" t="n"/>
      <c r="G199" s="207" t="n"/>
      <c r="H199" s="191" t="n"/>
      <c r="I199" s="192">
        <f>IF(A199="", "", H199*B199)</f>
        <v/>
      </c>
      <c r="K199" s="336" t="n"/>
    </row>
    <row r="200" ht="12.75" customFormat="1" customHeight="1" s="311">
      <c r="A200" s="138" t="n"/>
      <c r="B200" s="139" t="n"/>
      <c r="C200" s="139" t="n"/>
      <c r="D200" s="310" t="n"/>
      <c r="G200" s="207" t="n"/>
      <c r="H200" s="191" t="n"/>
      <c r="I200" s="192">
        <f>IF(A200="", "", H200*B200)</f>
        <v/>
      </c>
      <c r="K200" s="336" t="n"/>
    </row>
    <row r="201" ht="12.75" customFormat="1" customHeight="1" s="311">
      <c r="A201" s="138" t="n"/>
      <c r="B201" s="139" t="n"/>
      <c r="C201" s="139" t="n"/>
      <c r="D201" s="310" t="n"/>
      <c r="G201" s="207" t="n"/>
      <c r="H201" s="191" t="n"/>
      <c r="I201" s="192">
        <f>IF(A201="", "", H201*B201)</f>
        <v/>
      </c>
      <c r="K201" s="336" t="n"/>
    </row>
    <row r="202" ht="12.75" customFormat="1" customHeight="1" s="311">
      <c r="A202" s="138" t="n"/>
      <c r="B202" s="139" t="n"/>
      <c r="C202" s="139" t="n"/>
      <c r="D202" s="310" t="n"/>
      <c r="G202" s="207" t="n"/>
      <c r="H202" s="191" t="n"/>
      <c r="I202" s="192">
        <f>IF(A202="", "", H202*B202)</f>
        <v/>
      </c>
      <c r="K202" s="336" t="n"/>
    </row>
    <row r="203" ht="12.75" customFormat="1" customHeight="1" s="311">
      <c r="A203" s="138" t="n"/>
      <c r="B203" s="139" t="n"/>
      <c r="C203" s="139" t="n"/>
      <c r="D203" s="310" t="n"/>
      <c r="G203" s="207" t="n"/>
      <c r="H203" s="191" t="n"/>
      <c r="I203" s="192">
        <f>IF(A203="", "", H203*B203)</f>
        <v/>
      </c>
      <c r="K203" s="336" t="n"/>
    </row>
    <row r="204" ht="12.75" customFormat="1" customHeight="1" s="311">
      <c r="A204" s="138" t="n"/>
      <c r="B204" s="139" t="n"/>
      <c r="C204" s="139" t="n"/>
      <c r="D204" s="310" t="n"/>
      <c r="G204" s="207" t="n"/>
      <c r="H204" s="191" t="n"/>
      <c r="I204" s="192">
        <f>IF(A204="", "", H204*B204)</f>
        <v/>
      </c>
      <c r="K204" s="336" t="n"/>
    </row>
    <row r="205" ht="12.75" customFormat="1" customHeight="1" s="311">
      <c r="A205" s="138" t="n"/>
      <c r="B205" s="139" t="n"/>
      <c r="C205" s="139" t="n"/>
      <c r="D205" s="310" t="n"/>
      <c r="G205" s="207" t="n"/>
      <c r="H205" s="191" t="n"/>
      <c r="I205" s="192">
        <f>IF(A205="", "", H205*B205)</f>
        <v/>
      </c>
      <c r="K205" s="336" t="n"/>
    </row>
    <row r="206" ht="12.75" customFormat="1" customHeight="1" s="311">
      <c r="A206" s="138" t="n"/>
      <c r="B206" s="139" t="n"/>
      <c r="C206" s="139" t="n"/>
      <c r="D206" s="310" t="n"/>
      <c r="G206" s="207" t="n"/>
      <c r="H206" s="191" t="n"/>
      <c r="I206" s="192">
        <f>IF(A206="", "", H206*B206)</f>
        <v/>
      </c>
      <c r="K206" s="336" t="n"/>
    </row>
    <row r="207" ht="12.75" customFormat="1" customHeight="1" s="311">
      <c r="A207" s="138" t="n"/>
      <c r="B207" s="139" t="n"/>
      <c r="C207" s="139" t="n"/>
      <c r="D207" s="310" t="n"/>
      <c r="G207" s="207" t="n"/>
      <c r="H207" s="191" t="n"/>
      <c r="I207" s="192">
        <f>IF(A207="", "", H207*B207)</f>
        <v/>
      </c>
      <c r="K207" s="336" t="n"/>
    </row>
    <row r="208" ht="12.75" customFormat="1" customHeight="1" s="311">
      <c r="A208" s="138" t="n"/>
      <c r="B208" s="139" t="n"/>
      <c r="C208" s="139" t="n"/>
      <c r="D208" s="310" t="n"/>
      <c r="G208" s="207" t="n"/>
      <c r="H208" s="191" t="n"/>
      <c r="I208" s="192">
        <f>IF(A208="", "", H208*B208)</f>
        <v/>
      </c>
      <c r="K208" s="336" t="n"/>
    </row>
    <row r="209" ht="12.75" customFormat="1" customHeight="1" s="311">
      <c r="A209" s="138" t="n"/>
      <c r="B209" s="139" t="n"/>
      <c r="C209" s="139" t="n"/>
      <c r="D209" s="310" t="n"/>
      <c r="G209" s="207" t="n"/>
      <c r="H209" s="191" t="n"/>
      <c r="I209" s="192">
        <f>IF(A209="", "", H209*B209)</f>
        <v/>
      </c>
      <c r="K209" s="336" t="n"/>
    </row>
    <row r="210" ht="12.75" customFormat="1" customHeight="1" s="311">
      <c r="A210" s="138" t="n"/>
      <c r="B210" s="139" t="n"/>
      <c r="C210" s="139" t="n"/>
      <c r="D210" s="310" t="n"/>
      <c r="G210" s="207" t="n"/>
      <c r="H210" s="191" t="n"/>
      <c r="I210" s="192">
        <f>IF(A210="", "", H210*B210)</f>
        <v/>
      </c>
      <c r="K210" s="336" t="n"/>
    </row>
    <row r="211" ht="12.75" customFormat="1" customHeight="1" s="311">
      <c r="A211" s="138" t="n"/>
      <c r="B211" s="139" t="n"/>
      <c r="C211" s="139" t="n"/>
      <c r="D211" s="310" t="n"/>
      <c r="G211" s="207" t="n"/>
      <c r="H211" s="191" t="n"/>
      <c r="I211" s="192">
        <f>IF(A211="", "", H211*B211)</f>
        <v/>
      </c>
      <c r="K211" s="336" t="n"/>
    </row>
    <row r="212" ht="12.75" customFormat="1" customHeight="1" s="311">
      <c r="A212" s="138" t="n"/>
      <c r="B212" s="139" t="n"/>
      <c r="C212" s="139" t="n"/>
      <c r="D212" s="310" t="n"/>
      <c r="G212" s="207" t="n"/>
      <c r="H212" s="191" t="n"/>
      <c r="I212" s="192">
        <f>IF(A212="", "", H212*B212)</f>
        <v/>
      </c>
      <c r="K212" s="336" t="n"/>
    </row>
    <row r="213" ht="12.75" customFormat="1" customHeight="1" s="311">
      <c r="A213" s="138" t="n"/>
      <c r="B213" s="139" t="n"/>
      <c r="C213" s="139" t="n"/>
      <c r="D213" s="310" t="n"/>
      <c r="G213" s="207" t="n"/>
      <c r="H213" s="191" t="n"/>
      <c r="I213" s="192">
        <f>IF(A213="", "", H213*B213)</f>
        <v/>
      </c>
      <c r="K213" s="336" t="n"/>
    </row>
    <row r="214" ht="12.75" customFormat="1" customHeight="1" s="311">
      <c r="A214" s="138" t="n"/>
      <c r="B214" s="139" t="n"/>
      <c r="C214" s="139" t="n"/>
      <c r="D214" s="310" t="n"/>
      <c r="G214" s="207" t="n"/>
      <c r="H214" s="191" t="n"/>
      <c r="I214" s="192">
        <f>IF(A214="", "", H214*B214)</f>
        <v/>
      </c>
      <c r="K214" s="336" t="n"/>
    </row>
    <row r="215" ht="12.75" customFormat="1" customHeight="1" s="311">
      <c r="A215" s="138" t="n"/>
      <c r="B215" s="139" t="n"/>
      <c r="C215" s="139" t="n"/>
      <c r="D215" s="310" t="n"/>
      <c r="G215" s="207" t="n"/>
      <c r="H215" s="191" t="n"/>
      <c r="I215" s="192">
        <f>IF(A215="", "", H215*B215)</f>
        <v/>
      </c>
      <c r="K215" s="336" t="n"/>
    </row>
    <row r="216" ht="12.75" customFormat="1" customHeight="1" s="311">
      <c r="A216" s="138" t="n"/>
      <c r="B216" s="139" t="n"/>
      <c r="C216" s="139" t="n"/>
      <c r="D216" s="310" t="n"/>
      <c r="G216" s="207" t="n"/>
      <c r="H216" s="191" t="n"/>
      <c r="I216" s="192">
        <f>IF(A216="", "", H216*B216)</f>
        <v/>
      </c>
      <c r="K216" s="336" t="n"/>
    </row>
    <row r="217" ht="12.75" customFormat="1" customHeight="1" s="311">
      <c r="A217" s="138" t="n"/>
      <c r="B217" s="139" t="n"/>
      <c r="C217" s="139" t="n"/>
      <c r="D217" s="310" t="n"/>
      <c r="G217" s="207" t="n"/>
      <c r="H217" s="191" t="n"/>
      <c r="I217" s="192">
        <f>IF(A217="", "", H217*B217)</f>
        <v/>
      </c>
      <c r="K217" s="336" t="n"/>
    </row>
    <row r="218" ht="12.75" customFormat="1" customHeight="1" s="311">
      <c r="A218" s="138" t="n"/>
      <c r="B218" s="139" t="n"/>
      <c r="C218" s="139" t="n"/>
      <c r="D218" s="310" t="n"/>
      <c r="G218" s="207" t="n"/>
      <c r="H218" s="191" t="n"/>
      <c r="I218" s="192">
        <f>IF(A218="", "", H218*B218)</f>
        <v/>
      </c>
      <c r="K218" s="336" t="n"/>
    </row>
    <row r="219" ht="12.75" customFormat="1" customHeight="1" s="311">
      <c r="A219" s="138" t="n"/>
      <c r="B219" s="139" t="n"/>
      <c r="C219" s="139" t="n"/>
      <c r="D219" s="310" t="n"/>
      <c r="G219" s="207" t="n"/>
      <c r="H219" s="191" t="n"/>
      <c r="I219" s="192">
        <f>IF(A219="", "", H219*B219)</f>
        <v/>
      </c>
      <c r="K219" s="336" t="n"/>
    </row>
    <row r="220" ht="12.75" customFormat="1" customHeight="1" s="311">
      <c r="A220" s="138" t="n"/>
      <c r="B220" s="139" t="n"/>
      <c r="C220" s="139" t="n"/>
      <c r="D220" s="310" t="n"/>
      <c r="G220" s="207" t="n"/>
      <c r="H220" s="191" t="n"/>
      <c r="I220" s="192">
        <f>IF(A220="", "", H220*B220)</f>
        <v/>
      </c>
      <c r="K220" s="336" t="n"/>
    </row>
    <row r="221" ht="12.75" customFormat="1" customHeight="1" s="311">
      <c r="A221" s="138" t="n"/>
      <c r="B221" s="139" t="n"/>
      <c r="C221" s="139" t="n"/>
      <c r="D221" s="310" t="n"/>
      <c r="G221" s="207" t="n"/>
      <c r="H221" s="191" t="n"/>
      <c r="I221" s="192">
        <f>IF(A221="", "", H221*B221)</f>
        <v/>
      </c>
      <c r="K221" s="336" t="n"/>
    </row>
    <row r="222" ht="12.75" customFormat="1" customHeight="1" s="311">
      <c r="A222" s="138" t="n"/>
      <c r="B222" s="139" t="n"/>
      <c r="C222" s="139" t="n"/>
      <c r="D222" s="310" t="n"/>
      <c r="G222" s="207" t="n"/>
      <c r="H222" s="191" t="n"/>
      <c r="I222" s="192">
        <f>IF(A222="", "", H222*B222)</f>
        <v/>
      </c>
      <c r="K222" s="336" t="n"/>
    </row>
    <row r="223" ht="12.75" customFormat="1" customHeight="1" s="311">
      <c r="A223" s="138" t="n"/>
      <c r="B223" s="139" t="n"/>
      <c r="C223" s="139" t="n"/>
      <c r="D223" s="310" t="n"/>
      <c r="G223" s="207" t="n"/>
      <c r="H223" s="191" t="n"/>
      <c r="I223" s="192">
        <f>IF(A223="", "", H223*B223)</f>
        <v/>
      </c>
      <c r="K223" s="336" t="n"/>
    </row>
    <row r="224" ht="12.75" customFormat="1" customHeight="1" s="311">
      <c r="A224" s="138" t="n"/>
      <c r="B224" s="139" t="n"/>
      <c r="C224" s="139" t="n"/>
      <c r="D224" s="310" t="n"/>
      <c r="G224" s="207" t="n"/>
      <c r="H224" s="191" t="n"/>
      <c r="I224" s="192">
        <f>IF(A224="", "", H224*B224)</f>
        <v/>
      </c>
      <c r="K224" s="336" t="n"/>
    </row>
    <row r="225" ht="12.75" customFormat="1" customHeight="1" s="311">
      <c r="A225" s="138" t="n"/>
      <c r="B225" s="139" t="n"/>
      <c r="C225" s="139" t="n"/>
      <c r="D225" s="310" t="n"/>
      <c r="G225" s="207" t="n"/>
      <c r="H225" s="191" t="n"/>
      <c r="I225" s="192">
        <f>IF(A225="", "", H225*B225)</f>
        <v/>
      </c>
      <c r="K225" s="336" t="n"/>
    </row>
    <row r="226" ht="12.75" customFormat="1" customHeight="1" s="311">
      <c r="A226" s="138" t="n"/>
      <c r="B226" s="139" t="n"/>
      <c r="C226" s="139" t="n"/>
      <c r="D226" s="310" t="n"/>
      <c r="G226" s="207" t="n"/>
      <c r="H226" s="191" t="n"/>
      <c r="I226" s="192">
        <f>IF(A226="", "", H226*B226)</f>
        <v/>
      </c>
      <c r="K226" s="336" t="n"/>
    </row>
    <row r="227" ht="12.75" customFormat="1" customHeight="1" s="311">
      <c r="A227" s="138" t="n"/>
      <c r="B227" s="139" t="n"/>
      <c r="C227" s="139" t="n"/>
      <c r="D227" s="310" t="n"/>
      <c r="G227" s="207" t="n"/>
      <c r="H227" s="191" t="n"/>
      <c r="I227" s="192">
        <f>IF(A227="", "", H227*B227)</f>
        <v/>
      </c>
      <c r="K227" s="336" t="n"/>
    </row>
    <row r="228" ht="12.75" customFormat="1" customHeight="1" s="311">
      <c r="A228" s="138" t="n"/>
      <c r="B228" s="139" t="n"/>
      <c r="C228" s="139" t="n"/>
      <c r="D228" s="310" t="n"/>
      <c r="G228" s="207" t="n"/>
      <c r="H228" s="191" t="n"/>
      <c r="I228" s="192">
        <f>IF(A228="", "", H228*B228)</f>
        <v/>
      </c>
      <c r="K228" s="336" t="n"/>
    </row>
    <row r="229" ht="12.75" customFormat="1" customHeight="1" s="311">
      <c r="A229" s="138" t="n"/>
      <c r="B229" s="139" t="n"/>
      <c r="C229" s="139" t="n"/>
      <c r="D229" s="310" t="n"/>
      <c r="G229" s="207" t="n"/>
      <c r="H229" s="191" t="n"/>
      <c r="I229" s="192">
        <f>IF(A229="", "", H229*B229)</f>
        <v/>
      </c>
      <c r="K229" s="336" t="n"/>
    </row>
    <row r="230" ht="15" customHeight="1" s="200" thickBot="1">
      <c r="A230" s="299" t="inlineStr">
        <is>
          <t>Valor Total em Reais:</t>
        </is>
      </c>
      <c r="B230" s="264" t="n"/>
      <c r="C230" s="264" t="n"/>
      <c r="D230" s="264" t="n"/>
      <c r="E230" s="264" t="n"/>
      <c r="F230" s="264" t="n"/>
      <c r="G230" s="264" t="n"/>
      <c r="H230" s="45" t="inlineStr">
        <is>
          <t>R$</t>
        </is>
      </c>
      <c r="I230" s="46">
        <f>SUM(I32:I225)</f>
        <v/>
      </c>
    </row>
    <row r="231" ht="12" customFormat="1" customHeight="1" s="1">
      <c r="A231" s="287" t="inlineStr">
        <is>
          <t>AUTORIZAÇÕES</t>
        </is>
      </c>
      <c r="B231" s="288" t="n"/>
      <c r="C231" s="288" t="n"/>
      <c r="D231" s="288" t="n"/>
      <c r="E231" s="288" t="n"/>
      <c r="F231" s="288" t="n"/>
      <c r="G231" s="288" t="n"/>
      <c r="H231" s="288" t="n"/>
      <c r="I231" s="289" t="n"/>
    </row>
    <row r="232">
      <c r="A232" s="318" t="n"/>
      <c r="B232" s="247" t="n"/>
      <c r="C232" s="247" t="n"/>
      <c r="D232" s="247" t="n"/>
      <c r="E232" s="248" t="n"/>
      <c r="F232" s="319" t="n"/>
      <c r="G232" s="247" t="n"/>
      <c r="H232" s="247" t="n"/>
      <c r="I232" s="284" t="n"/>
    </row>
    <row r="233" ht="23.25" customHeight="1" s="200">
      <c r="A233" s="210" t="n"/>
      <c r="E233" s="207" t="n"/>
      <c r="F233" s="205" t="n"/>
      <c r="I233" s="203" t="n"/>
    </row>
    <row r="234">
      <c r="A234" s="320">
        <f>dados!F35</f>
        <v/>
      </c>
      <c r="E234" s="207" t="n"/>
      <c r="F234" s="317">
        <f>dados!F36</f>
        <v/>
      </c>
      <c r="I234" s="203" t="n"/>
    </row>
    <row r="235" ht="15.75" customHeight="1" s="200" thickBot="1">
      <c r="A235" s="303">
        <f>dados!G35</f>
        <v/>
      </c>
      <c r="B235" s="222" t="n"/>
      <c r="C235" s="222" t="n"/>
      <c r="D235" s="222" t="n"/>
      <c r="E235" s="227" t="n"/>
      <c r="F235" s="304">
        <f>dados!G36</f>
        <v/>
      </c>
      <c r="G235" s="222" t="n"/>
      <c r="H235" s="222" t="n"/>
      <c r="I235" s="257" t="n"/>
    </row>
    <row r="236" ht="13" customHeight="1" s="200" thickBot="1"/>
    <row r="237" ht="13.5" customHeight="1" s="200" thickBot="1">
      <c r="A237" s="300" t="inlineStr">
        <is>
          <t>Deverá constar expressamente na N.F. o número desta Autorização de Serviço</t>
        </is>
      </c>
      <c r="B237" s="301" t="n"/>
      <c r="C237" s="301" t="n"/>
      <c r="D237" s="301" t="n"/>
      <c r="E237" s="301" t="n"/>
      <c r="F237" s="301" t="n"/>
      <c r="G237" s="301" t="n"/>
      <c r="H237" s="38" t="inlineStr">
        <is>
          <t>AS n.º</t>
        </is>
      </c>
      <c r="I237" s="39">
        <f>dados!B4</f>
        <v/>
      </c>
    </row>
    <row r="238" ht="10.5" customHeight="1" s="200" thickBot="1">
      <c r="I238" s="9">
        <f>dados!B40</f>
        <v/>
      </c>
    </row>
    <row r="239">
      <c r="A239" s="40" t="inlineStr">
        <is>
          <t>Recebemos a AS e estamos de acordo com a contratação.</t>
        </is>
      </c>
      <c r="B239" s="11" t="n"/>
      <c r="C239" s="11" t="n"/>
      <c r="D239" s="11" t="n"/>
      <c r="E239" s="11" t="n"/>
      <c r="F239" s="11" t="n"/>
      <c r="G239" s="11" t="n"/>
      <c r="H239" s="11" t="n"/>
      <c r="I239" s="41" t="n"/>
    </row>
    <row r="240">
      <c r="A240" s="42" t="inlineStr">
        <is>
          <t>Assinatura: _________________________.</t>
        </is>
      </c>
      <c r="E240" s="17" t="n"/>
      <c r="G240" s="18" t="n"/>
      <c r="I240" s="203" t="n"/>
    </row>
    <row r="241">
      <c r="A241" s="42" t="inlineStr">
        <is>
          <t>Nome (legível): ___________________________________.</t>
        </is>
      </c>
      <c r="E241" s="17" t="n"/>
      <c r="F241" s="19" t="n"/>
      <c r="G241" s="20" t="inlineStr">
        <is>
          <t>Carimbo:</t>
        </is>
      </c>
      <c r="I241" s="203" t="n"/>
    </row>
    <row r="242">
      <c r="A242" s="43">
        <f>dados!B26</f>
        <v/>
      </c>
      <c r="G242" s="21" t="n"/>
      <c r="H242" s="201" t="n"/>
      <c r="I242" s="203" t="n"/>
    </row>
    <row r="243" ht="13" customHeight="1" s="200" thickBot="1">
      <c r="A243" s="44" t="inlineStr">
        <is>
          <t>Data:</t>
        </is>
      </c>
      <c r="B243" s="222" t="n"/>
      <c r="C243" s="222" t="n"/>
      <c r="D243" s="222" t="n"/>
      <c r="E243" s="222" t="n"/>
      <c r="F243" s="222" t="n"/>
      <c r="G243" s="222" t="n"/>
      <c r="H243" s="222" t="n"/>
      <c r="I243" s="257" t="n"/>
    </row>
    <row r="247">
      <c r="A247" s="309" t="n"/>
      <c r="G247" s="308" t="n"/>
    </row>
    <row r="248">
      <c r="A248" s="307" t="n"/>
    </row>
    <row r="250">
      <c r="A250" s="309" t="n"/>
    </row>
    <row r="251">
      <c r="A251" s="307" t="n"/>
      <c r="G251" s="308" t="n"/>
    </row>
  </sheetData>
  <mergeCells count="266">
    <mergeCell ref="D194:G194"/>
    <mergeCell ref="D165:G165"/>
    <mergeCell ref="D167:G167"/>
    <mergeCell ref="D173:G173"/>
    <mergeCell ref="D175:G175"/>
    <mergeCell ref="D227:G227"/>
    <mergeCell ref="D225:G225"/>
    <mergeCell ref="D223:G223"/>
    <mergeCell ref="D221:G221"/>
    <mergeCell ref="D200:G200"/>
    <mergeCell ref="D196:G196"/>
    <mergeCell ref="D215:G215"/>
    <mergeCell ref="D213:G213"/>
    <mergeCell ref="D193:G193"/>
    <mergeCell ref="D195:G195"/>
    <mergeCell ref="D197:G197"/>
    <mergeCell ref="D198:G198"/>
    <mergeCell ref="D203:G203"/>
    <mergeCell ref="D201:G201"/>
    <mergeCell ref="D199:G199"/>
    <mergeCell ref="A237:G237"/>
    <mergeCell ref="A251:E251"/>
    <mergeCell ref="G251:J251"/>
    <mergeCell ref="A247:E247"/>
    <mergeCell ref="G247:K247"/>
    <mergeCell ref="A250:E250"/>
    <mergeCell ref="A248:E248"/>
    <mergeCell ref="D122:G122"/>
    <mergeCell ref="D124:G124"/>
    <mergeCell ref="D134:G134"/>
    <mergeCell ref="D136:G136"/>
    <mergeCell ref="D138:G138"/>
    <mergeCell ref="D140:G140"/>
    <mergeCell ref="D142:G142"/>
    <mergeCell ref="D144:G144"/>
    <mergeCell ref="D139:G139"/>
    <mergeCell ref="D141:G141"/>
    <mergeCell ref="D143:G143"/>
    <mergeCell ref="D170:G170"/>
    <mergeCell ref="D172:G172"/>
    <mergeCell ref="D174:G174"/>
    <mergeCell ref="D161:G161"/>
    <mergeCell ref="D169:G169"/>
    <mergeCell ref="D171:G171"/>
    <mergeCell ref="A235:E235"/>
    <mergeCell ref="F235:I235"/>
    <mergeCell ref="D32:G32"/>
    <mergeCell ref="D34:G34"/>
    <mergeCell ref="D36:G36"/>
    <mergeCell ref="D38:G38"/>
    <mergeCell ref="D40:G40"/>
    <mergeCell ref="D42:G42"/>
    <mergeCell ref="D44:G44"/>
    <mergeCell ref="D67:G67"/>
    <mergeCell ref="D54:G54"/>
    <mergeCell ref="D56:G56"/>
    <mergeCell ref="D58:G58"/>
    <mergeCell ref="D69:G69"/>
    <mergeCell ref="D74:G74"/>
    <mergeCell ref="A71:I71"/>
    <mergeCell ref="A72:A73"/>
    <mergeCell ref="B72:B73"/>
    <mergeCell ref="C72:C73"/>
    <mergeCell ref="D46:G46"/>
    <mergeCell ref="D48:G48"/>
    <mergeCell ref="D50:G50"/>
    <mergeCell ref="D52:G52"/>
    <mergeCell ref="D63:G63"/>
    <mergeCell ref="F1:I1"/>
    <mergeCell ref="A5:I5"/>
    <mergeCell ref="A6:E6"/>
    <mergeCell ref="F6:I6"/>
    <mergeCell ref="F7:I7"/>
    <mergeCell ref="D66:G66"/>
    <mergeCell ref="D80:G80"/>
    <mergeCell ref="D82:G82"/>
    <mergeCell ref="D84:G84"/>
    <mergeCell ref="D76:G76"/>
    <mergeCell ref="D78:G78"/>
    <mergeCell ref="D83:G83"/>
    <mergeCell ref="D77:G77"/>
    <mergeCell ref="D72:G73"/>
    <mergeCell ref="D65:G65"/>
    <mergeCell ref="D57:G57"/>
    <mergeCell ref="D59:G59"/>
    <mergeCell ref="D60:G60"/>
    <mergeCell ref="D61:G61"/>
    <mergeCell ref="A7:E7"/>
    <mergeCell ref="B16:E16"/>
    <mergeCell ref="F234:I234"/>
    <mergeCell ref="A232:E233"/>
    <mergeCell ref="F232:I233"/>
    <mergeCell ref="A231:I231"/>
    <mergeCell ref="A234:E234"/>
    <mergeCell ref="A230:G230"/>
    <mergeCell ref="F17:G17"/>
    <mergeCell ref="D87:G87"/>
    <mergeCell ref="D92:G92"/>
    <mergeCell ref="D95:G95"/>
    <mergeCell ref="D93:G93"/>
    <mergeCell ref="D112:G112"/>
    <mergeCell ref="D86:G86"/>
    <mergeCell ref="D88:G88"/>
    <mergeCell ref="D85:G85"/>
    <mergeCell ref="D120:G120"/>
    <mergeCell ref="D163:G163"/>
    <mergeCell ref="D168:G168"/>
    <mergeCell ref="D202:G202"/>
    <mergeCell ref="D119:G119"/>
    <mergeCell ref="D130:G130"/>
    <mergeCell ref="D132:G132"/>
    <mergeCell ref="F16:G16"/>
    <mergeCell ref="F22:G22"/>
    <mergeCell ref="H22:I22"/>
    <mergeCell ref="H26:I26"/>
    <mergeCell ref="D24:G24"/>
    <mergeCell ref="D26:G26"/>
    <mergeCell ref="F11:I11"/>
    <mergeCell ref="B17:E17"/>
    <mergeCell ref="A26:C26"/>
    <mergeCell ref="A24:C24"/>
    <mergeCell ref="A8:B8"/>
    <mergeCell ref="F10:I10"/>
    <mergeCell ref="C8:E8"/>
    <mergeCell ref="F8:G8"/>
    <mergeCell ref="A13:A14"/>
    <mergeCell ref="A12:I12"/>
    <mergeCell ref="A11:E11"/>
    <mergeCell ref="F14:I15"/>
    <mergeCell ref="B13:E14"/>
    <mergeCell ref="F13:I13"/>
    <mergeCell ref="C9:E9"/>
    <mergeCell ref="F9:G9"/>
    <mergeCell ref="A9:B9"/>
    <mergeCell ref="A10:E10"/>
    <mergeCell ref="B15:E15"/>
    <mergeCell ref="B18:E18"/>
    <mergeCell ref="A22:E22"/>
    <mergeCell ref="A28:E28"/>
    <mergeCell ref="A20:I20"/>
    <mergeCell ref="A21:E21"/>
    <mergeCell ref="A30:A31"/>
    <mergeCell ref="D30:G31"/>
    <mergeCell ref="B30:B31"/>
    <mergeCell ref="C30:C31"/>
    <mergeCell ref="F28:I28"/>
    <mergeCell ref="H24:I24"/>
    <mergeCell ref="A29:I29"/>
    <mergeCell ref="B19:E19"/>
    <mergeCell ref="F19:I19"/>
    <mergeCell ref="D33:G33"/>
    <mergeCell ref="D35:G35"/>
    <mergeCell ref="D37:G37"/>
    <mergeCell ref="D39:G39"/>
    <mergeCell ref="D41:G41"/>
    <mergeCell ref="D43:G43"/>
    <mergeCell ref="D45:G45"/>
    <mergeCell ref="D62:G62"/>
    <mergeCell ref="D47:G47"/>
    <mergeCell ref="D49:G49"/>
    <mergeCell ref="D51:G51"/>
    <mergeCell ref="D53:G53"/>
    <mergeCell ref="D55:G55"/>
    <mergeCell ref="D64:G64"/>
    <mergeCell ref="D110:G110"/>
    <mergeCell ref="D111:G111"/>
    <mergeCell ref="D113:G113"/>
    <mergeCell ref="D115:G115"/>
    <mergeCell ref="D114:G114"/>
    <mergeCell ref="D68:G68"/>
    <mergeCell ref="D70:G70"/>
    <mergeCell ref="D75:G75"/>
    <mergeCell ref="D79:G79"/>
    <mergeCell ref="D81:G81"/>
    <mergeCell ref="D97:G97"/>
    <mergeCell ref="D99:G99"/>
    <mergeCell ref="D117:G117"/>
    <mergeCell ref="D118:G118"/>
    <mergeCell ref="D89:G89"/>
    <mergeCell ref="D90:G90"/>
    <mergeCell ref="D91:G91"/>
    <mergeCell ref="D94:G94"/>
    <mergeCell ref="D96:G96"/>
    <mergeCell ref="D98:G98"/>
    <mergeCell ref="D100:G100"/>
    <mergeCell ref="D102:G102"/>
    <mergeCell ref="D116:G116"/>
    <mergeCell ref="D101:G101"/>
    <mergeCell ref="D103:G103"/>
    <mergeCell ref="D105:G105"/>
    <mergeCell ref="D107:G107"/>
    <mergeCell ref="D104:G104"/>
    <mergeCell ref="D106:G106"/>
    <mergeCell ref="D108:G108"/>
    <mergeCell ref="D109:G109"/>
    <mergeCell ref="D129:G129"/>
    <mergeCell ref="D131:G131"/>
    <mergeCell ref="D133:G133"/>
    <mergeCell ref="D151:G151"/>
    <mergeCell ref="D146:G146"/>
    <mergeCell ref="D121:G121"/>
    <mergeCell ref="A126:I126"/>
    <mergeCell ref="A127:A128"/>
    <mergeCell ref="B127:B128"/>
    <mergeCell ref="C127:C128"/>
    <mergeCell ref="D127:G128"/>
    <mergeCell ref="D123:G123"/>
    <mergeCell ref="D125:G125"/>
    <mergeCell ref="D135:G135"/>
    <mergeCell ref="D137:G137"/>
    <mergeCell ref="D145:G145"/>
    <mergeCell ref="D147:G147"/>
    <mergeCell ref="D149:G149"/>
    <mergeCell ref="D148:G148"/>
    <mergeCell ref="D150:G150"/>
    <mergeCell ref="D152:G152"/>
    <mergeCell ref="D154:G154"/>
    <mergeCell ref="D156:G156"/>
    <mergeCell ref="D153:G153"/>
    <mergeCell ref="D155:G155"/>
    <mergeCell ref="D158:G158"/>
    <mergeCell ref="D160:G160"/>
    <mergeCell ref="D159:G159"/>
    <mergeCell ref="D157:G157"/>
    <mergeCell ref="D176:G176"/>
    <mergeCell ref="D178:G178"/>
    <mergeCell ref="D180:G180"/>
    <mergeCell ref="D182:G182"/>
    <mergeCell ref="D184:G184"/>
    <mergeCell ref="D183:G183"/>
    <mergeCell ref="D177:G177"/>
    <mergeCell ref="D179:G179"/>
    <mergeCell ref="D181:G181"/>
    <mergeCell ref="D162:G162"/>
    <mergeCell ref="D164:G164"/>
    <mergeCell ref="D166:G166"/>
    <mergeCell ref="D187:G188"/>
    <mergeCell ref="D190:G190"/>
    <mergeCell ref="D192:G192"/>
    <mergeCell ref="D185:G185"/>
    <mergeCell ref="D189:G189"/>
    <mergeCell ref="D191:G191"/>
    <mergeCell ref="A186:I186"/>
    <mergeCell ref="A187:A188"/>
    <mergeCell ref="B187:B188"/>
    <mergeCell ref="C187:C188"/>
    <mergeCell ref="D228:G228"/>
    <mergeCell ref="D229:G229"/>
    <mergeCell ref="D216:G216"/>
    <mergeCell ref="D218:G218"/>
    <mergeCell ref="D220:G220"/>
    <mergeCell ref="D222:G222"/>
    <mergeCell ref="D224:G224"/>
    <mergeCell ref="D226:G226"/>
    <mergeCell ref="D219:G219"/>
    <mergeCell ref="D217:G217"/>
    <mergeCell ref="D204:G204"/>
    <mergeCell ref="D206:G206"/>
    <mergeCell ref="D208:G208"/>
    <mergeCell ref="D210:G210"/>
    <mergeCell ref="D212:G212"/>
    <mergeCell ref="D214:G214"/>
    <mergeCell ref="D205:G205"/>
    <mergeCell ref="D211:G211"/>
    <mergeCell ref="D209:G209"/>
    <mergeCell ref="D207:G207"/>
  </mergeCells>
  <pageMargins left="0.5118110236220472" right="0.1968503937007874" top="0.2755905511811024" bottom="0.5905511811023623" header="0.1574803149606299" footer="0.2755905511811024"/>
  <pageSetup orientation="portrait" paperSize="9" scale="80"/>
  <headerFooter alignWithMargins="0">
    <oddHeader/>
    <oddFooter>&amp;RFolha &amp;P de &amp;N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Plan4">
    <outlinePr summaryBelow="1" summaryRight="1"/>
    <pageSetUpPr/>
  </sheetPr>
  <dimension ref="A1:K51"/>
  <sheetViews>
    <sheetView showGridLines="0" view="pageBreakPreview" topLeftCell="A22" zoomScale="75" zoomScaleNormal="100" workbookViewId="0">
      <selection activeCell="G15" sqref="G15:K17"/>
    </sheetView>
  </sheetViews>
  <sheetFormatPr baseColWidth="8" defaultColWidth="9.1796875" defaultRowHeight="12.5"/>
  <cols>
    <col width="9.1796875" customWidth="1" style="228" min="1" max="5"/>
    <col width="0.453125" customWidth="1" style="228" min="6" max="6"/>
    <col width="9.1796875" customWidth="1" style="228" min="7" max="7"/>
    <col width="9.1796875" customWidth="1" style="228" min="8" max="16384"/>
  </cols>
  <sheetData>
    <row r="1">
      <c r="A1" s="69" t="n"/>
      <c r="K1" s="66" t="n"/>
    </row>
    <row r="2">
      <c r="A2" s="69" t="n"/>
      <c r="K2" s="66" t="n"/>
    </row>
    <row r="3">
      <c r="A3" s="69" t="n"/>
      <c r="K3" s="66" t="n"/>
    </row>
    <row r="4">
      <c r="A4" s="69" t="n"/>
      <c r="K4" s="66" t="n"/>
    </row>
    <row r="5">
      <c r="A5" s="69" t="n"/>
      <c r="K5" s="66" t="n"/>
    </row>
    <row r="6">
      <c r="A6" s="69" t="n"/>
      <c r="E6" s="309" t="n"/>
      <c r="F6" s="309" t="inlineStr">
        <is>
          <t>INFORMAÇÕES / DESPACHOS</t>
        </is>
      </c>
      <c r="K6" s="66" t="n"/>
    </row>
    <row r="7" ht="15.5" customHeight="1" s="200">
      <c r="A7" s="69" t="n"/>
      <c r="E7" s="28" t="n"/>
      <c r="F7" s="28">
        <f>CONCATENATE("Processo com D.L. ",dados!B8)</f>
        <v/>
      </c>
      <c r="K7" s="66" t="n"/>
    </row>
    <row r="8" ht="15.75" customHeight="1" s="200">
      <c r="A8" s="323">
        <f>CONCATENATE("OBJETO: ",dados!B38)</f>
        <v/>
      </c>
      <c r="K8" s="203" t="n"/>
    </row>
    <row r="9" ht="15.75" customHeight="1" s="200" thickBot="1">
      <c r="A9" s="324" t="n"/>
      <c r="B9" s="222" t="n"/>
      <c r="C9" s="222" t="n"/>
      <c r="D9" s="222" t="n"/>
      <c r="E9" s="222" t="n"/>
      <c r="F9" s="222" t="n"/>
      <c r="G9" s="222" t="n"/>
      <c r="H9" s="222" t="n"/>
      <c r="I9" s="222" t="n"/>
      <c r="J9" s="222" t="n"/>
      <c r="K9" s="257" t="n"/>
    </row>
    <row r="10" ht="15.75" customHeight="1" s="200">
      <c r="A10" s="90" t="inlineStr">
        <is>
          <t>À</t>
        </is>
      </c>
      <c r="B10" s="91" t="n"/>
      <c r="C10" s="91" t="n"/>
      <c r="D10" s="91" t="n"/>
      <c r="E10" s="105" t="n"/>
      <c r="F10" s="108" t="n"/>
      <c r="G10" s="112" t="inlineStr">
        <is>
          <t>À</t>
        </is>
      </c>
      <c r="H10" s="91" t="n"/>
      <c r="I10" s="91" t="n"/>
      <c r="J10" s="91" t="n"/>
      <c r="K10" s="53" t="n"/>
    </row>
    <row r="11" ht="15.75" customHeight="1" s="200">
      <c r="A11" s="54" t="inlineStr">
        <is>
          <t>CCO</t>
        </is>
      </c>
      <c r="B11" s="88" t="n"/>
      <c r="C11" s="88" t="n"/>
      <c r="D11" s="88" t="n"/>
      <c r="E11" s="60" t="n"/>
      <c r="F11" s="95" t="n"/>
      <c r="G11" s="97" t="inlineStr">
        <is>
          <t>Diretoria Administrativo Financeira e de</t>
        </is>
      </c>
      <c r="H11" s="88" t="n"/>
      <c r="I11" s="88" t="n"/>
      <c r="J11" s="88" t="n"/>
      <c r="K11" s="96" t="n"/>
    </row>
    <row r="12" ht="15.75" customHeight="1" s="200">
      <c r="A12" s="61" t="inlineStr">
        <is>
          <t>Sr. Coordenador,</t>
        </is>
      </c>
      <c r="B12" s="88" t="n"/>
      <c r="C12" s="88" t="n"/>
      <c r="D12" s="88" t="n"/>
      <c r="E12" s="60" t="n"/>
      <c r="F12" s="95" t="n"/>
      <c r="G12" s="97" t="inlineStr">
        <is>
          <t>Relação com Investidores</t>
        </is>
      </c>
      <c r="H12" s="88" t="n"/>
      <c r="I12" s="88" t="n"/>
      <c r="J12" s="88" t="n"/>
      <c r="K12" s="96" t="n"/>
    </row>
    <row r="13" ht="15.75" customHeight="1" s="200">
      <c r="A13" s="61" t="n"/>
      <c r="B13" s="88" t="n"/>
      <c r="C13" s="88" t="n"/>
      <c r="D13" s="88" t="n"/>
      <c r="E13" s="60" t="n"/>
      <c r="F13" s="95" t="n"/>
      <c r="G13" s="223" t="inlineStr">
        <is>
          <t>Sr. Diretor,</t>
        </is>
      </c>
      <c r="K13" s="203" t="n"/>
    </row>
    <row r="14" ht="15.75" customHeight="1" s="200">
      <c r="A14" s="209">
        <f>CONCATENATE("Trata-se de ",dados!B38," solicitada pela Gerência ",dados!B39,", conforme consta na SC/S ",dados!B10," nº ",dados!B9," à fl. 001.")</f>
        <v/>
      </c>
      <c r="E14" s="207" t="n"/>
      <c r="F14" s="163" t="n"/>
      <c r="G14" s="95" t="n"/>
      <c r="H14" s="52" t="n"/>
      <c r="I14" s="52" t="n"/>
      <c r="J14" s="52" t="n"/>
      <c r="K14" s="59" t="n"/>
    </row>
    <row r="15" ht="15.75" customHeight="1" s="200">
      <c r="A15" s="210" t="n"/>
      <c r="E15" s="207" t="n"/>
      <c r="F15" s="95" t="n"/>
      <c r="G15" s="223" t="inlineStr">
        <is>
          <t>Encaminho o presente processo propondo a autorização, conforme solicitado na cota anterior.</t>
        </is>
      </c>
      <c r="K15" s="203" t="n"/>
    </row>
    <row r="16" ht="15.75" customHeight="1" s="200">
      <c r="A16" s="210" t="n"/>
      <c r="E16" s="207" t="n"/>
      <c r="F16" s="163" t="n"/>
      <c r="G16" s="205" t="n"/>
      <c r="K16" s="203" t="n"/>
    </row>
    <row r="17" ht="15.75" customHeight="1" s="200">
      <c r="A17" s="210" t="n"/>
      <c r="E17" s="207" t="n"/>
      <c r="F17" s="163" t="n"/>
      <c r="G17" s="205" t="n"/>
      <c r="K17" s="203" t="n"/>
    </row>
    <row r="18" ht="15.75" customHeight="1" s="200">
      <c r="A18" s="210" t="n"/>
      <c r="E18" s="207" t="n"/>
      <c r="F18" s="163" t="n"/>
      <c r="G18" s="95" t="n"/>
      <c r="H18" s="88" t="n"/>
      <c r="I18" s="88" t="n"/>
      <c r="J18" s="88" t="n"/>
      <c r="K18" s="96" t="n"/>
    </row>
    <row r="19" ht="15.75" customHeight="1" s="200">
      <c r="A19" s="107" t="n"/>
      <c r="B19" s="88" t="n"/>
      <c r="C19" s="88" t="n"/>
      <c r="D19" s="88" t="n"/>
      <c r="E19" s="60" t="n"/>
      <c r="F19" s="95" t="n"/>
      <c r="G19" s="95" t="n"/>
      <c r="H19" s="88" t="n"/>
      <c r="I19" s="88" t="n"/>
      <c r="J19" s="88" t="n"/>
      <c r="K19" s="96" t="n"/>
    </row>
    <row r="20" ht="15.75" customHeight="1" s="200">
      <c r="A20" s="209">
        <f>CONCATENATE("Conforme propostas apresentadas às fls. ",dados!B42,", e mapa comparativo de preços à fl. ",dados!B43,", a proposta mais vantajosa e que atende às especificações é da empresa: ")</f>
        <v/>
      </c>
      <c r="E20" s="207" t="n"/>
      <c r="F20" s="163" t="n"/>
      <c r="G20" s="95" t="n"/>
      <c r="H20" s="88" t="n"/>
      <c r="I20" s="88" t="n"/>
      <c r="J20" s="88" t="n"/>
      <c r="K20" s="96" t="n"/>
    </row>
    <row r="21" ht="15.75" customHeight="1" s="200">
      <c r="A21" s="210" t="n"/>
      <c r="E21" s="207" t="n"/>
      <c r="F21" s="95" t="n"/>
      <c r="G21" s="202" t="inlineStr">
        <is>
          <t>Alberto Rommell Ocroche</t>
        </is>
      </c>
      <c r="K21" s="203" t="n"/>
    </row>
    <row r="22" ht="15.75" customHeight="1" s="200">
      <c r="A22" s="210" t="n"/>
      <c r="E22" s="207" t="n"/>
      <c r="F22" s="109" t="n"/>
      <c r="G22" s="326" t="inlineStr">
        <is>
          <t>Chefe da Coordenadoria de Compras</t>
        </is>
      </c>
      <c r="K22" s="203" t="n"/>
    </row>
    <row r="23" ht="15.75" customHeight="1" s="200">
      <c r="A23" s="210" t="n"/>
      <c r="E23" s="207" t="n"/>
      <c r="F23" s="95" t="n"/>
      <c r="G23" s="212">
        <f>dados!B5</f>
        <v/>
      </c>
      <c r="K23" s="203" t="n"/>
    </row>
    <row r="24" ht="15.75" customHeight="1" s="200">
      <c r="A24" s="210" t="n"/>
      <c r="E24" s="207" t="n"/>
      <c r="F24" s="95" t="n"/>
      <c r="G24" s="325" t="n"/>
      <c r="K24" s="203" t="n"/>
    </row>
    <row r="25" ht="15.75" customHeight="1" s="200">
      <c r="A25" s="233">
        <f>CONCATENATE(dados!B26,"  no valor de R$",TEXT(dados!B41,"#.###,00"),".")</f>
        <v/>
      </c>
      <c r="E25" s="207" t="n"/>
      <c r="F25" s="95" t="n"/>
      <c r="G25" s="97" t="inlineStr">
        <is>
          <t>À</t>
        </is>
      </c>
      <c r="H25" s="88" t="n"/>
      <c r="I25" s="88" t="n"/>
      <c r="J25" s="88" t="n"/>
      <c r="K25" s="96" t="n"/>
    </row>
    <row r="26" ht="15.75" customHeight="1" s="200">
      <c r="A26" s="210" t="n"/>
      <c r="E26" s="207" t="n"/>
      <c r="F26" s="169" t="n"/>
      <c r="G26" s="97" t="inlineStr">
        <is>
          <t>GCO</t>
        </is>
      </c>
      <c r="H26" s="88" t="n"/>
      <c r="I26" s="88" t="n"/>
      <c r="J26" s="88" t="n"/>
      <c r="K26" s="96" t="n"/>
    </row>
    <row r="27" ht="15.75" customHeight="1" s="200">
      <c r="A27" s="210" t="n"/>
      <c r="E27" s="207" t="n"/>
      <c r="F27" s="110" t="n"/>
      <c r="G27" s="95" t="n"/>
      <c r="H27" s="88" t="n"/>
      <c r="I27" s="88" t="n"/>
      <c r="J27" s="88" t="n"/>
      <c r="K27" s="96" t="n"/>
    </row>
    <row r="28" ht="15.75" customHeight="1" s="200">
      <c r="A28" s="107" t="n"/>
      <c r="B28" s="88" t="n"/>
      <c r="C28" s="88" t="n"/>
      <c r="D28" s="88" t="n"/>
      <c r="E28" s="60" t="n"/>
      <c r="F28" s="95" t="n"/>
      <c r="G28" s="223" t="inlineStr">
        <is>
          <t>Com base nas informações anteriores, autorizo a contratação dispensada a licitação.</t>
        </is>
      </c>
      <c r="K28" s="203" t="n"/>
    </row>
    <row r="29" ht="15.75" customHeight="1" s="200">
      <c r="A29" s="209" t="inlineStr">
        <is>
          <t>De acordo com as informações acima, proponho a autorização da contratação, dispensada a licitação, com fundamento no inciso I, artigo 42 do Regulamento de Compras, Licitações e Contratos no âmbito desta São Paulo Turismo, e assinatura da Autorização de Serviços à contra-capa. A autenticidade dos documentos comprobatórios da regularidade fiscal e trabalhista da pretensa contratada foi verificada por esta Coordenadoria de Compras.</t>
        </is>
      </c>
      <c r="E29" s="207" t="n"/>
      <c r="F29" s="95" t="n"/>
      <c r="G29" s="205" t="n"/>
      <c r="K29" s="203" t="n"/>
    </row>
    <row r="30" ht="15.75" customHeight="1" s="200">
      <c r="A30" s="210" t="n"/>
      <c r="E30" s="207" t="n"/>
      <c r="F30" s="95" t="n"/>
      <c r="G30" s="205" t="n"/>
      <c r="K30" s="203" t="n"/>
    </row>
    <row r="31" ht="15.75" customHeight="1" s="200">
      <c r="A31" s="210" t="n"/>
      <c r="E31" s="207" t="n"/>
      <c r="F31" s="95" t="n"/>
      <c r="G31" s="58" t="n"/>
      <c r="H31" s="52" t="n"/>
      <c r="I31" s="52" t="n"/>
      <c r="J31" s="52" t="n"/>
      <c r="K31" s="59" t="n"/>
    </row>
    <row r="32" ht="15.75" customHeight="1" s="200">
      <c r="A32" s="210" t="n"/>
      <c r="E32" s="207" t="n"/>
      <c r="F32" s="95" t="n"/>
      <c r="G32" s="95" t="n"/>
      <c r="H32" s="88" t="n"/>
      <c r="I32" s="88" t="n"/>
      <c r="J32" s="88" t="n"/>
      <c r="K32" s="164" t="n"/>
    </row>
    <row r="33" ht="15.75" customHeight="1" s="200">
      <c r="A33" s="210" t="n"/>
      <c r="E33" s="207" t="n"/>
      <c r="F33" s="163" t="n"/>
      <c r="G33" s="152" t="n"/>
      <c r="H33" s="153" t="n"/>
      <c r="I33" s="153" t="n"/>
      <c r="J33" s="153" t="n"/>
      <c r="K33" s="164" t="n"/>
    </row>
    <row r="34" ht="15.75" customHeight="1" s="200">
      <c r="A34" s="210" t="n"/>
      <c r="E34" s="207" t="n"/>
      <c r="F34" s="67" t="n"/>
      <c r="G34" s="202">
        <f>dados!F35</f>
        <v/>
      </c>
      <c r="K34" s="203" t="n"/>
    </row>
    <row r="35" ht="15.75" customHeight="1" s="200">
      <c r="A35" s="210" t="n"/>
      <c r="E35" s="207" t="n"/>
      <c r="F35" s="109" t="n"/>
      <c r="G35" s="204" t="inlineStr">
        <is>
          <t>Diretor Administrativo Financeiro e de Relação com Investidores</t>
        </is>
      </c>
      <c r="K35" s="203" t="n"/>
    </row>
    <row r="36" ht="15.75" customHeight="1" s="200">
      <c r="A36" s="210" t="n"/>
      <c r="E36" s="207" t="n"/>
      <c r="F36" s="67" t="n"/>
      <c r="G36" s="205" t="n"/>
      <c r="K36" s="203" t="n"/>
    </row>
    <row r="37" ht="15.75" customHeight="1" s="200">
      <c r="A37" s="210" t="n"/>
      <c r="E37" s="207" t="n"/>
      <c r="F37" s="67" t="n"/>
      <c r="G37" s="212">
        <f>dados!B5</f>
        <v/>
      </c>
      <c r="K37" s="203" t="n"/>
    </row>
    <row r="38" ht="15.75" customHeight="1" s="200">
      <c r="A38" s="210" t="n"/>
      <c r="E38" s="207" t="n"/>
      <c r="F38" s="67" t="n"/>
      <c r="G38" s="149" t="n"/>
      <c r="H38" s="150" t="n"/>
      <c r="I38" s="150" t="n"/>
      <c r="J38" s="150" t="n"/>
      <c r="K38" s="151" t="n"/>
    </row>
    <row r="39" ht="21.75" customHeight="1" s="200">
      <c r="A39" s="210" t="n"/>
      <c r="E39" s="207" t="n"/>
      <c r="F39" s="67" t="n"/>
      <c r="G39" s="149" t="n"/>
      <c r="H39" s="150" t="n"/>
      <c r="I39" s="150" t="n"/>
      <c r="J39" s="150" t="n"/>
      <c r="K39" s="151" t="n"/>
    </row>
    <row r="40" ht="15.75" customHeight="1" s="200">
      <c r="A40" s="166" t="inlineStr">
        <is>
          <t>Atenciosamente,</t>
        </is>
      </c>
      <c r="B40" s="167" t="n"/>
      <c r="C40" s="167" t="n"/>
      <c r="D40" s="50" t="n"/>
      <c r="E40" s="51" t="n"/>
      <c r="F40" s="67" t="n"/>
      <c r="G40" s="95" t="n"/>
      <c r="H40" s="88" t="n"/>
      <c r="I40" s="88" t="n"/>
      <c r="J40" s="88" t="n"/>
      <c r="K40" s="148" t="n"/>
    </row>
    <row r="41" ht="15.75" customHeight="1" s="200">
      <c r="A41" s="61" t="n"/>
      <c r="B41" s="88" t="n"/>
      <c r="C41" s="88" t="n"/>
      <c r="D41" s="50" t="n"/>
      <c r="E41" s="51" t="n"/>
      <c r="F41" s="67" t="n"/>
      <c r="G41" s="95" t="n"/>
      <c r="H41" s="88" t="n"/>
      <c r="I41" s="88" t="n"/>
      <c r="J41" s="88" t="n"/>
      <c r="K41" s="148" t="n"/>
    </row>
    <row r="42" ht="15.75" customHeight="1" s="200">
      <c r="A42" s="61" t="n"/>
      <c r="B42" s="88" t="n"/>
      <c r="C42" s="88" t="n"/>
      <c r="D42" s="50" t="n"/>
      <c r="E42" s="51" t="n"/>
      <c r="F42" s="67" t="n"/>
      <c r="G42" s="95" t="n"/>
      <c r="H42" s="88" t="n"/>
      <c r="I42" s="88" t="n"/>
      <c r="J42" s="88" t="n"/>
      <c r="K42" s="151" t="n"/>
    </row>
    <row r="43" ht="15.75" customHeight="1" s="200">
      <c r="A43" s="107" t="n"/>
      <c r="B43" s="88" t="n"/>
      <c r="C43" s="88" t="n"/>
      <c r="D43" s="88" t="n"/>
      <c r="E43" s="60" t="n"/>
      <c r="F43" s="67" t="n"/>
      <c r="G43" s="149" t="n"/>
      <c r="H43" s="150" t="n"/>
      <c r="I43" s="150" t="n"/>
      <c r="J43" s="150" t="n"/>
      <c r="K43" s="151" t="n"/>
    </row>
    <row r="44" ht="15.75" customHeight="1" s="200">
      <c r="A44" s="208">
        <f>VLOOKUP(quadro!I60,dados!E9:H21,2)</f>
        <v/>
      </c>
      <c r="E44" s="207" t="n"/>
      <c r="F44" s="67" t="n"/>
      <c r="G44" s="149" t="n"/>
      <c r="H44" s="150" t="n"/>
      <c r="I44" s="150" t="n"/>
      <c r="J44" s="150" t="n"/>
      <c r="K44" s="151" t="n"/>
    </row>
    <row r="45" ht="15.75" customHeight="1" s="200">
      <c r="A45" s="225">
        <f>VLOOKUP(quadro!I60,dados!E9:H21,3)</f>
        <v/>
      </c>
      <c r="E45" s="207" t="n"/>
      <c r="F45" s="67" t="n"/>
      <c r="G45" s="149" t="n"/>
      <c r="H45" s="150" t="n"/>
      <c r="I45" s="150" t="n"/>
      <c r="J45" s="150" t="n"/>
      <c r="K45" s="151" t="n"/>
    </row>
    <row r="46" ht="15.75" customHeight="1" s="200">
      <c r="A46" s="206">
        <f>dados!B5</f>
        <v/>
      </c>
      <c r="E46" s="207" t="n"/>
      <c r="F46" s="67" t="n"/>
      <c r="G46" s="149" t="n"/>
      <c r="H46" s="150" t="n"/>
      <c r="I46" s="150" t="n"/>
      <c r="J46" s="150" t="n"/>
      <c r="K46" s="151" t="n"/>
    </row>
    <row r="47" ht="15.75" customHeight="1" s="200">
      <c r="A47" s="168" t="n"/>
      <c r="B47" s="155" t="n"/>
      <c r="C47" s="155" t="n"/>
      <c r="D47" s="50" t="n"/>
      <c r="E47" s="51" t="n"/>
      <c r="F47" s="67" t="n"/>
      <c r="G47" s="149" t="n"/>
      <c r="H47" s="150" t="n"/>
      <c r="I47" s="150" t="n"/>
      <c r="J47" s="150" t="n"/>
      <c r="K47" s="151" t="n"/>
    </row>
    <row r="48" ht="15.75" customHeight="1" s="200">
      <c r="A48" s="168" t="n"/>
      <c r="B48" s="155" t="n"/>
      <c r="C48" s="155" t="n"/>
      <c r="D48" s="50" t="n"/>
      <c r="E48" s="51" t="n"/>
      <c r="F48" s="67" t="n"/>
      <c r="G48" s="149" t="n"/>
      <c r="H48" s="150" t="n"/>
      <c r="I48" s="150" t="n"/>
      <c r="J48" s="150" t="n"/>
      <c r="K48" s="151" t="n"/>
    </row>
    <row r="49" ht="15.75" customHeight="1" s="200">
      <c r="A49" s="168" t="n"/>
      <c r="B49" s="155" t="n"/>
      <c r="C49" s="155" t="n"/>
      <c r="D49" s="50" t="n"/>
      <c r="E49" s="51" t="n"/>
      <c r="F49" s="67" t="n"/>
      <c r="G49" s="149" t="n"/>
      <c r="H49" s="150" t="n"/>
      <c r="I49" s="150" t="n"/>
      <c r="J49" s="150" t="n"/>
      <c r="K49" s="151" t="n"/>
    </row>
    <row r="50" ht="15.75" customHeight="1" s="200">
      <c r="A50" s="49" t="n"/>
      <c r="B50" s="50" t="n"/>
      <c r="C50" s="50" t="n"/>
      <c r="D50" s="50" t="n"/>
      <c r="E50" s="51" t="n"/>
      <c r="F50" s="67" t="n"/>
      <c r="G50" s="149" t="n"/>
      <c r="H50" s="150" t="n"/>
      <c r="I50" s="150" t="n"/>
      <c r="J50" s="150" t="n"/>
      <c r="K50" s="151" t="n"/>
    </row>
    <row r="51" ht="15.75" customHeight="1" s="200" thickBot="1">
      <c r="A51" s="226" t="n"/>
      <c r="B51" s="222" t="n"/>
      <c r="C51" s="222" t="n"/>
      <c r="D51" s="222" t="n"/>
      <c r="E51" s="227" t="n"/>
      <c r="F51" s="111" t="n"/>
      <c r="G51" s="102" t="n"/>
      <c r="H51" s="103" t="n"/>
      <c r="I51" s="103" t="n"/>
      <c r="J51" s="103" t="n"/>
      <c r="K51" s="104" t="n"/>
    </row>
  </sheetData>
  <mergeCells count="19">
    <mergeCell ref="A51:E51"/>
    <mergeCell ref="A44:E44"/>
    <mergeCell ref="A45:E45"/>
    <mergeCell ref="G34:K34"/>
    <mergeCell ref="G35:K36"/>
    <mergeCell ref="G37:K37"/>
    <mergeCell ref="A46:E46"/>
    <mergeCell ref="A8:K9"/>
    <mergeCell ref="G15:K17"/>
    <mergeCell ref="G23:K23"/>
    <mergeCell ref="G28:K30"/>
    <mergeCell ref="G13:K13"/>
    <mergeCell ref="A14:E18"/>
    <mergeCell ref="A20:E24"/>
    <mergeCell ref="G24:K24"/>
    <mergeCell ref="A29:E39"/>
    <mergeCell ref="G21:K21"/>
    <mergeCell ref="G22:K22"/>
    <mergeCell ref="A25:E27"/>
  </mergeCells>
  <pageMargins left="0.787401575" right="0.787401575" top="0.984251969" bottom="0.984251969" header="0.492125985" footer="0.492125985"/>
  <pageSetup orientation="portrait" paperSize="9" scale="90"/>
</worksheet>
</file>

<file path=xl/worksheets/sheet8.xml><?xml version="1.0" encoding="utf-8"?>
<worksheet xmlns="http://schemas.openxmlformats.org/spreadsheetml/2006/main">
  <sheetPr codeName="Plan5">
    <outlinePr summaryBelow="1" summaryRight="1"/>
    <pageSetUpPr/>
  </sheetPr>
  <dimension ref="A6:K54"/>
  <sheetViews>
    <sheetView showGridLines="0" view="pageBreakPreview" topLeftCell="A19" zoomScale="75" zoomScaleNormal="100" workbookViewId="0">
      <selection activeCell="G24" sqref="G24:K24"/>
    </sheetView>
  </sheetViews>
  <sheetFormatPr baseColWidth="8" defaultColWidth="9.1796875" defaultRowHeight="12.5"/>
  <cols>
    <col width="9.1796875" customWidth="1" style="228" min="1" max="5"/>
    <col width="0.453125" customWidth="1" style="228" min="6" max="6"/>
    <col width="9.1796875" customWidth="1" style="228" min="7" max="7"/>
    <col width="9.1796875" customWidth="1" style="228" min="8" max="16384"/>
  </cols>
  <sheetData>
    <row r="6">
      <c r="E6" s="309" t="n"/>
      <c r="F6" s="309" t="inlineStr">
        <is>
          <t>INFORMAÇÕES / DESPACHOS</t>
        </is>
      </c>
    </row>
    <row r="7" ht="15.5" customHeight="1" s="200">
      <c r="E7" s="28" t="n"/>
      <c r="F7" s="28">
        <f>CONCATENATE("Processo com D.L. ",dados!B8)</f>
        <v/>
      </c>
    </row>
    <row r="8" ht="15.75" customHeight="1" s="200">
      <c r="A8" s="327">
        <f>CONCATENATE("OBJETO: ",dados!B38)</f>
        <v/>
      </c>
    </row>
    <row r="9" ht="15.75" customHeight="1" s="200" thickBot="1">
      <c r="A9" s="222" t="n"/>
      <c r="B9" s="222" t="n"/>
      <c r="C9" s="222" t="n"/>
      <c r="D9" s="222" t="n"/>
      <c r="E9" s="222" t="n"/>
      <c r="F9" s="222" t="n"/>
      <c r="G9" s="222" t="n"/>
      <c r="H9" s="222" t="n"/>
      <c r="I9" s="222" t="n"/>
      <c r="J9" s="222" t="n"/>
      <c r="K9" s="222" t="n"/>
    </row>
    <row r="10" ht="15.75" customHeight="1" s="200">
      <c r="A10" s="90" t="inlineStr">
        <is>
          <t>À</t>
        </is>
      </c>
      <c r="B10" s="91" t="n"/>
      <c r="C10" s="91" t="n"/>
      <c r="D10" s="91" t="n"/>
      <c r="E10" s="105" t="n"/>
      <c r="F10" s="108" t="n"/>
      <c r="G10" s="112" t="inlineStr">
        <is>
          <t>À</t>
        </is>
      </c>
      <c r="H10" s="91" t="n"/>
      <c r="I10" s="91" t="n"/>
      <c r="J10" s="91" t="n"/>
      <c r="K10" s="53" t="n"/>
    </row>
    <row r="11" ht="15.75" customHeight="1" s="200">
      <c r="A11" s="54" t="inlineStr">
        <is>
          <t>GCO</t>
        </is>
      </c>
      <c r="B11" s="88" t="n"/>
      <c r="C11" s="88" t="n"/>
      <c r="D11" s="88" t="n"/>
      <c r="E11" s="60" t="n"/>
      <c r="F11" s="95" t="n"/>
      <c r="G11" s="97" t="inlineStr">
        <is>
          <t>Diretoria Administrativo Financeira e de</t>
        </is>
      </c>
      <c r="H11" s="88" t="n"/>
      <c r="I11" s="88" t="n"/>
      <c r="J11" s="88" t="n"/>
      <c r="K11" s="96" t="n"/>
    </row>
    <row r="12" ht="15.75" customHeight="1" s="200">
      <c r="A12" s="61" t="inlineStr">
        <is>
          <t>Sra. Gerente,</t>
        </is>
      </c>
      <c r="B12" s="88" t="n"/>
      <c r="C12" s="88" t="n"/>
      <c r="D12" s="88" t="n"/>
      <c r="E12" s="60" t="n"/>
      <c r="F12" s="95" t="n"/>
      <c r="G12" s="97" t="inlineStr">
        <is>
          <t>Relação com Investidores</t>
        </is>
      </c>
      <c r="H12" s="88" t="n"/>
      <c r="I12" s="88" t="n"/>
      <c r="J12" s="88" t="n"/>
      <c r="K12" s="96" t="n"/>
    </row>
    <row r="13" ht="15.75" customHeight="1" s="200">
      <c r="A13" s="61" t="n"/>
      <c r="B13" s="88" t="n"/>
      <c r="C13" s="88" t="n"/>
      <c r="D13" s="88" t="n"/>
      <c r="E13" s="60" t="n"/>
      <c r="F13" s="95" t="n"/>
      <c r="G13" s="223" t="inlineStr">
        <is>
          <t>Sr. Diretor,</t>
        </is>
      </c>
      <c r="K13" s="203" t="n"/>
    </row>
    <row r="14" ht="15.75" customHeight="1" s="200">
      <c r="A14" s="209">
        <f>CONCATENATE("Trata-se de ",dados!B38," solicitada pela Gerência ",dados!B39,", conforme consta na SC/S ",dados!B10," nº ",dados!B9," à fl. 001.")</f>
        <v/>
      </c>
      <c r="E14" s="207" t="n"/>
      <c r="F14" s="163" t="n"/>
      <c r="G14" s="95" t="n"/>
      <c r="H14" s="52" t="n"/>
      <c r="I14" s="52" t="n"/>
      <c r="J14" s="52" t="n"/>
      <c r="K14" s="59" t="n"/>
    </row>
    <row r="15" ht="15.75" customHeight="1" s="200">
      <c r="A15" s="210" t="n"/>
      <c r="E15" s="207" t="n"/>
      <c r="F15" s="95" t="n"/>
      <c r="G15" s="223" t="inlineStr">
        <is>
          <t>Encaminho o presente processo propondo a autorização e a homologação da Dispensa de Licitação Eletrônica no sistema Licitações-e, conforme solicitado na cota anterior.</t>
        </is>
      </c>
      <c r="K15" s="203" t="n"/>
    </row>
    <row r="16" ht="15.75" customHeight="1" s="200">
      <c r="A16" s="210" t="n"/>
      <c r="E16" s="207" t="n"/>
      <c r="F16" s="95" t="n"/>
      <c r="G16" s="205" t="n"/>
      <c r="K16" s="203" t="n"/>
    </row>
    <row r="17" ht="15.75" customHeight="1" s="200">
      <c r="A17" s="210" t="n"/>
      <c r="E17" s="207" t="n"/>
      <c r="F17" s="95" t="n"/>
      <c r="G17" s="205" t="n"/>
      <c r="K17" s="203" t="n"/>
    </row>
    <row r="18" ht="15.75" customHeight="1" s="200">
      <c r="A18" s="210" t="n"/>
      <c r="E18" s="207" t="n"/>
      <c r="F18" s="163" t="n"/>
      <c r="G18" s="205" t="n"/>
      <c r="K18" s="203" t="n"/>
    </row>
    <row r="19" ht="15.75" customHeight="1" s="200">
      <c r="A19" s="210" t="n"/>
      <c r="E19" s="207" t="n"/>
      <c r="F19" s="163" t="n"/>
      <c r="G19" s="205" t="n"/>
      <c r="K19" s="203" t="n"/>
    </row>
    <row r="20" ht="15.75" customHeight="1" s="200">
      <c r="A20" s="210" t="n"/>
      <c r="E20" s="207" t="n"/>
      <c r="F20" s="163" t="n"/>
      <c r="G20" s="95" t="n"/>
      <c r="H20" s="88" t="n"/>
      <c r="I20" s="88" t="n"/>
      <c r="J20" s="88" t="n"/>
      <c r="K20" s="96" t="n"/>
    </row>
    <row r="21" ht="15.75" customHeight="1" s="200">
      <c r="A21" s="107" t="n"/>
      <c r="B21" s="88" t="n"/>
      <c r="C21" s="88" t="n"/>
      <c r="D21" s="88" t="n"/>
      <c r="E21" s="60" t="n"/>
      <c r="F21" s="95" t="n"/>
      <c r="G21" s="95" t="n"/>
      <c r="H21" s="88" t="n"/>
      <c r="I21" s="88" t="n"/>
      <c r="J21" s="88" t="n"/>
      <c r="K21" s="96" t="n"/>
    </row>
    <row r="22" ht="15.75" customHeight="1" s="200">
      <c r="A22" s="209" t="inlineStr">
        <is>
          <t>Conforme Ata da Sessão Pública, a proposta mais vantajosa e que atende às especificações é da empresa:</t>
        </is>
      </c>
      <c r="E22" s="207" t="n"/>
      <c r="F22" s="163" t="n"/>
      <c r="G22" s="95" t="n"/>
      <c r="H22" s="88" t="n"/>
      <c r="I22" s="88" t="n"/>
      <c r="J22" s="88" t="n"/>
      <c r="K22" s="96" t="n"/>
    </row>
    <row r="23" ht="15.75" customHeight="1" s="200">
      <c r="A23" s="210" t="n"/>
      <c r="E23" s="207" t="n"/>
      <c r="F23" s="95" t="n"/>
      <c r="G23" s="202" t="inlineStr">
        <is>
          <t>Elizabeth Lucchetti</t>
        </is>
      </c>
      <c r="K23" s="203" t="n"/>
    </row>
    <row r="24" ht="15.75" customHeight="1" s="200">
      <c r="A24" s="210" t="n"/>
      <c r="E24" s="207" t="n"/>
      <c r="F24" s="109" t="n"/>
      <c r="G24" s="204" t="inlineStr">
        <is>
          <t>Gerente de Compras e Contratos</t>
        </is>
      </c>
      <c r="K24" s="203" t="n"/>
    </row>
    <row r="25" ht="15.75" customHeight="1" s="200">
      <c r="A25" s="210" t="n"/>
      <c r="E25" s="207" t="n"/>
      <c r="F25" s="95" t="n"/>
      <c r="G25" s="119" t="n"/>
      <c r="H25" s="120" t="n"/>
      <c r="I25" s="120" t="n"/>
      <c r="J25" s="120" t="n"/>
      <c r="K25" s="121" t="n"/>
    </row>
    <row r="26" ht="15.75" customHeight="1" s="200">
      <c r="A26" s="210" t="n"/>
      <c r="E26" s="207" t="n"/>
      <c r="F26" s="95" t="n"/>
      <c r="G26" s="212">
        <f>dados!B5</f>
        <v/>
      </c>
      <c r="K26" s="203" t="n"/>
    </row>
    <row r="27" ht="15.75" customHeight="1" s="200">
      <c r="A27" s="233">
        <f>CONCATENATE(dados!B26,"  no valor de R$",TEXT(dados!B41,"#.###,00"),".")</f>
        <v/>
      </c>
      <c r="E27" s="207" t="n"/>
      <c r="F27" s="95" t="n"/>
      <c r="G27" s="97" t="inlineStr">
        <is>
          <t>À</t>
        </is>
      </c>
      <c r="H27" s="88" t="n"/>
      <c r="I27" s="88" t="n"/>
      <c r="J27" s="88" t="n"/>
      <c r="K27" s="96" t="n"/>
    </row>
    <row r="28" ht="15.75" customHeight="1" s="200">
      <c r="A28" s="210" t="n"/>
      <c r="E28" s="207" t="n"/>
      <c r="F28" s="169" t="n"/>
      <c r="G28" s="97" t="inlineStr">
        <is>
          <t>GCO</t>
        </is>
      </c>
      <c r="H28" s="88" t="n"/>
      <c r="I28" s="88" t="n"/>
      <c r="J28" s="88" t="n"/>
      <c r="K28" s="96" t="n"/>
    </row>
    <row r="29" ht="15.75" customHeight="1" s="200">
      <c r="A29" s="210" t="n"/>
      <c r="E29" s="207" t="n"/>
      <c r="F29" s="110" t="n"/>
      <c r="G29" s="95" t="n"/>
      <c r="H29" s="88" t="n"/>
      <c r="I29" s="88" t="n"/>
      <c r="J29" s="88" t="n"/>
      <c r="K29" s="96" t="n"/>
    </row>
    <row r="30" ht="15.75" customHeight="1" s="200">
      <c r="A30" s="107" t="n"/>
      <c r="B30" s="88" t="n"/>
      <c r="C30" s="88" t="n"/>
      <c r="D30" s="88" t="n"/>
      <c r="E30" s="60" t="n"/>
      <c r="F30" s="95" t="n"/>
      <c r="G30" s="223" t="inlineStr">
        <is>
          <t>Com base nas informações anteriores, autorizo a contratação e homologo a Dispensa de Licitação Eletrônica.</t>
        </is>
      </c>
      <c r="K30" s="203" t="n"/>
    </row>
    <row r="31" ht="15.75" customHeight="1" s="200">
      <c r="A31" s="209" t="inlineStr">
        <is>
          <t>De acordo com as informações acima, proponho a autorização da contratação, dispensada a licitação, com fundamento no inciso I, artigo 42 do Regulamento de Compras, Licitações e Contratos no âmbito desta São Paulo Turismo, e assinatura da Autorização de Serviços à contra-capa e homologação da Dispensa de Licitação Eletrônica no Sistema Licitações-e. A autenticidade dos documentos comprobatórios da regularidade fiscal e trabalhista da pretensa contratada foi verificada por esta Coordenadoria de Compras.</t>
        </is>
      </c>
      <c r="E31" s="207" t="n"/>
      <c r="F31" s="95" t="n"/>
      <c r="G31" s="205" t="n"/>
      <c r="K31" s="203" t="n"/>
    </row>
    <row r="32" ht="15.75" customHeight="1" s="200">
      <c r="A32" s="210" t="n"/>
      <c r="E32" s="207" t="n"/>
      <c r="F32" s="95" t="n"/>
      <c r="G32" s="205" t="n"/>
      <c r="K32" s="203" t="n"/>
    </row>
    <row r="33" ht="15.75" customHeight="1" s="200">
      <c r="A33" s="210" t="n"/>
      <c r="E33" s="207" t="n"/>
      <c r="F33" s="95" t="n"/>
      <c r="G33" s="163" t="n"/>
      <c r="H33" s="158" t="n"/>
      <c r="I33" s="158" t="n"/>
      <c r="J33" s="158" t="n"/>
      <c r="K33" s="164" t="n"/>
    </row>
    <row r="34" ht="15.75" customHeight="1" s="200">
      <c r="A34" s="210" t="n"/>
      <c r="E34" s="207" t="n"/>
      <c r="F34" s="95" t="n"/>
      <c r="G34" s="163" t="n"/>
      <c r="H34" s="158" t="n"/>
      <c r="I34" s="158" t="n"/>
      <c r="J34" s="158" t="n"/>
      <c r="K34" s="164" t="n"/>
    </row>
    <row r="35" ht="15.75" customHeight="1" s="200">
      <c r="A35" s="210" t="n"/>
      <c r="E35" s="207" t="n"/>
      <c r="F35" s="95" t="n"/>
      <c r="G35" s="58" t="n"/>
      <c r="H35" s="52" t="n"/>
      <c r="I35" s="52" t="n"/>
      <c r="J35" s="52" t="n"/>
      <c r="K35" s="59" t="n"/>
    </row>
    <row r="36" ht="15.75" customHeight="1" s="200">
      <c r="A36" s="210" t="n"/>
      <c r="E36" s="207" t="n"/>
      <c r="F36" s="95" t="n"/>
      <c r="G36" s="95" t="n"/>
      <c r="H36" s="88" t="n"/>
      <c r="I36" s="88" t="n"/>
      <c r="J36" s="88" t="n"/>
      <c r="K36" s="164" t="n"/>
    </row>
    <row r="37" ht="15.75" customHeight="1" s="200">
      <c r="A37" s="210" t="n"/>
      <c r="E37" s="207" t="n"/>
      <c r="F37" s="163" t="n"/>
      <c r="G37" s="152" t="n"/>
      <c r="H37" s="153" t="n"/>
      <c r="I37" s="153" t="n"/>
      <c r="J37" s="153" t="n"/>
      <c r="K37" s="164" t="n"/>
    </row>
    <row r="38" ht="15.75" customHeight="1" s="200">
      <c r="A38" s="210" t="n"/>
      <c r="E38" s="207" t="n"/>
      <c r="F38" s="67" t="n"/>
      <c r="G38" s="202">
        <f>dados!F35</f>
        <v/>
      </c>
      <c r="K38" s="203" t="n"/>
    </row>
    <row r="39" ht="15.75" customHeight="1" s="200">
      <c r="A39" s="210" t="n"/>
      <c r="E39" s="207" t="n"/>
      <c r="F39" s="109" t="n"/>
      <c r="G39" s="204" t="inlineStr">
        <is>
          <t>Diretor Administrativo Financeiro e de Relação com Investidores</t>
        </is>
      </c>
      <c r="K39" s="203" t="n"/>
    </row>
    <row r="40" ht="15.75" customHeight="1" s="200">
      <c r="A40" s="210" t="n"/>
      <c r="E40" s="207" t="n"/>
      <c r="F40" s="67" t="n"/>
      <c r="G40" s="205" t="n"/>
      <c r="K40" s="203" t="n"/>
    </row>
    <row r="41" ht="15.75" customHeight="1" s="200">
      <c r="A41" s="210" t="n"/>
      <c r="E41" s="207" t="n"/>
      <c r="F41" s="67" t="n"/>
      <c r="G41" s="212">
        <f>dados!B5</f>
        <v/>
      </c>
      <c r="K41" s="203" t="n"/>
    </row>
    <row r="42" ht="15.75" customHeight="1" s="200">
      <c r="A42" s="210" t="n"/>
      <c r="E42" s="207" t="n"/>
      <c r="F42" s="67" t="n"/>
      <c r="G42" s="149" t="n"/>
      <c r="H42" s="150" t="n"/>
      <c r="I42" s="150" t="n"/>
      <c r="J42" s="150" t="n"/>
      <c r="K42" s="151" t="n"/>
    </row>
    <row r="43" ht="18.75" customHeight="1" s="200">
      <c r="A43" s="210" t="n"/>
      <c r="E43" s="207" t="n"/>
      <c r="F43" s="67" t="n"/>
      <c r="G43" s="149" t="n"/>
      <c r="H43" s="150" t="n"/>
      <c r="I43" s="150" t="n"/>
      <c r="J43" s="150" t="n"/>
      <c r="K43" s="151" t="n"/>
    </row>
    <row r="44" ht="15.75" customHeight="1" s="200">
      <c r="A44" s="166" t="inlineStr">
        <is>
          <t>Atenciosamente,</t>
        </is>
      </c>
      <c r="B44" s="167" t="n"/>
      <c r="C44" s="167" t="n"/>
      <c r="D44" s="50" t="n"/>
      <c r="E44" s="51" t="n"/>
      <c r="F44" s="67" t="n"/>
      <c r="G44" s="95" t="n"/>
      <c r="H44" s="88" t="n"/>
      <c r="I44" s="88" t="n"/>
      <c r="J44" s="88" t="n"/>
      <c r="K44" s="148" t="n"/>
    </row>
    <row r="45" ht="15.75" customHeight="1" s="200">
      <c r="A45" s="61" t="n"/>
      <c r="B45" s="88" t="n"/>
      <c r="C45" s="88" t="n"/>
      <c r="D45" s="50" t="n"/>
      <c r="E45" s="51" t="n"/>
      <c r="F45" s="67" t="n"/>
      <c r="G45" s="95" t="n"/>
      <c r="H45" s="88" t="n"/>
      <c r="I45" s="88" t="n"/>
      <c r="J45" s="88" t="n"/>
      <c r="K45" s="148" t="n"/>
    </row>
    <row r="46" ht="15.75" customHeight="1" s="200">
      <c r="A46" s="61" t="n"/>
      <c r="B46" s="88" t="n"/>
      <c r="C46" s="88" t="n"/>
      <c r="D46" s="50" t="n"/>
      <c r="E46" s="51" t="n"/>
      <c r="F46" s="67" t="n"/>
      <c r="G46" s="95" t="n"/>
      <c r="H46" s="88" t="n"/>
      <c r="I46" s="88" t="n"/>
      <c r="J46" s="88" t="n"/>
      <c r="K46" s="151" t="n"/>
    </row>
    <row r="47" ht="15.75" customHeight="1" s="200">
      <c r="A47" s="107" t="n"/>
      <c r="B47" s="88" t="n"/>
      <c r="C47" s="88" t="n"/>
      <c r="D47" s="88" t="n"/>
      <c r="E47" s="60" t="n"/>
      <c r="F47" s="67" t="n"/>
      <c r="G47" s="149" t="n"/>
      <c r="H47" s="150" t="n"/>
      <c r="I47" s="150" t="n"/>
      <c r="J47" s="150" t="n"/>
      <c r="K47" s="151" t="n"/>
    </row>
    <row r="48" ht="15.75" customHeight="1" s="200">
      <c r="A48" s="208" t="inlineStr">
        <is>
          <t>Alberto Rommell Ocroche</t>
        </is>
      </c>
      <c r="E48" s="207" t="n"/>
      <c r="F48" s="67" t="n"/>
      <c r="G48" s="149" t="n"/>
      <c r="H48" s="150" t="n"/>
      <c r="I48" s="150" t="n"/>
      <c r="J48" s="150" t="n"/>
      <c r="K48" s="151" t="n"/>
    </row>
    <row r="49" ht="15.75" customHeight="1" s="200">
      <c r="A49" s="225" t="inlineStr">
        <is>
          <t>Chefe da Coordenadoria de Compras</t>
        </is>
      </c>
      <c r="E49" s="207" t="n"/>
      <c r="F49" s="67" t="n"/>
      <c r="G49" s="149" t="n"/>
      <c r="H49" s="150" t="n"/>
      <c r="I49" s="150" t="n"/>
      <c r="J49" s="150" t="n"/>
      <c r="K49" s="151" t="n"/>
    </row>
    <row r="50" ht="15.75" customHeight="1" s="200">
      <c r="A50" s="206">
        <f>dados!B5</f>
        <v/>
      </c>
      <c r="E50" s="207" t="n"/>
      <c r="F50" s="67" t="n"/>
      <c r="G50" s="149" t="n"/>
      <c r="H50" s="150" t="n"/>
      <c r="I50" s="150" t="n"/>
      <c r="J50" s="150" t="n"/>
      <c r="K50" s="151" t="n"/>
    </row>
    <row r="51" ht="15.75" customHeight="1" s="200">
      <c r="A51" s="168" t="n"/>
      <c r="B51" s="155" t="n"/>
      <c r="C51" s="155" t="n"/>
      <c r="D51" s="50" t="n"/>
      <c r="E51" s="51" t="n"/>
      <c r="F51" s="67" t="n"/>
      <c r="G51" s="149" t="n"/>
      <c r="H51" s="150" t="n"/>
      <c r="I51" s="150" t="n"/>
      <c r="J51" s="150" t="n"/>
      <c r="K51" s="151" t="n"/>
    </row>
    <row r="52" ht="15.75" customHeight="1" s="200">
      <c r="A52" s="168" t="n"/>
      <c r="B52" s="155" t="n"/>
      <c r="C52" s="155" t="n"/>
      <c r="D52" s="50" t="n"/>
      <c r="E52" s="51" t="n"/>
      <c r="F52" s="67" t="n"/>
      <c r="G52" s="149" t="n"/>
      <c r="H52" s="150" t="n"/>
      <c r="I52" s="150" t="n"/>
      <c r="J52" s="150" t="n"/>
      <c r="K52" s="151" t="n"/>
    </row>
    <row r="53" ht="15.75" customHeight="1" s="200">
      <c r="A53" s="49" t="n"/>
      <c r="B53" s="50" t="n"/>
      <c r="C53" s="50" t="n"/>
      <c r="D53" s="50" t="n"/>
      <c r="E53" s="51" t="n"/>
      <c r="F53" s="67" t="n"/>
      <c r="G53" s="149" t="n"/>
      <c r="H53" s="150" t="n"/>
      <c r="I53" s="150" t="n"/>
      <c r="J53" s="150" t="n"/>
      <c r="K53" s="151" t="n"/>
    </row>
    <row r="54" ht="15.75" customHeight="1" s="200" thickBot="1">
      <c r="A54" s="226" t="n"/>
      <c r="B54" s="222" t="n"/>
      <c r="C54" s="222" t="n"/>
      <c r="D54" s="222" t="n"/>
      <c r="E54" s="227" t="n"/>
      <c r="F54" s="111" t="n"/>
      <c r="G54" s="102" t="n"/>
      <c r="H54" s="103" t="n"/>
      <c r="I54" s="103" t="n"/>
      <c r="J54" s="103" t="n"/>
      <c r="K54" s="104" t="n"/>
    </row>
  </sheetData>
  <mergeCells count="18">
    <mergeCell ref="A27:E29"/>
    <mergeCell ref="G30:K32"/>
    <mergeCell ref="G38:K38"/>
    <mergeCell ref="G39:K40"/>
    <mergeCell ref="A54:E54"/>
    <mergeCell ref="G41:K41"/>
    <mergeCell ref="A48:E48"/>
    <mergeCell ref="A49:E49"/>
    <mergeCell ref="A50:E50"/>
    <mergeCell ref="A31:E43"/>
    <mergeCell ref="A22:E26"/>
    <mergeCell ref="G23:K23"/>
    <mergeCell ref="G26:K26"/>
    <mergeCell ref="G24:K24"/>
    <mergeCell ref="A8:K9"/>
    <mergeCell ref="G13:K13"/>
    <mergeCell ref="A14:E20"/>
    <mergeCell ref="G15:K19"/>
  </mergeCells>
  <pageMargins left="0.787401575" right="0.787401575" top="0.984251969" bottom="0.984251969" header="0.492125985" footer="0.492125985"/>
  <pageSetup orientation="portrait" paperSize="9" scale="85"/>
</worksheet>
</file>

<file path=xl/worksheets/sheet9.xml><?xml version="1.0" encoding="utf-8"?>
<worksheet xmlns="http://schemas.openxmlformats.org/spreadsheetml/2006/main">
  <sheetPr codeName="Plan8">
    <outlinePr summaryBelow="1" summaryRight="1"/>
    <pageSetUpPr/>
  </sheetPr>
  <dimension ref="A1:X2"/>
  <sheetViews>
    <sheetView workbookViewId="0">
      <selection activeCell="K2" sqref="K2"/>
    </sheetView>
  </sheetViews>
  <sheetFormatPr baseColWidth="8" defaultRowHeight="12.5"/>
  <cols>
    <col width="18.81640625" customWidth="1" style="200" min="2" max="2"/>
    <col width="10.1796875" bestFit="1" customWidth="1" style="200" min="3" max="3"/>
    <col width="16.81640625" customWidth="1" style="200" min="11" max="11"/>
  </cols>
  <sheetData>
    <row r="1">
      <c r="A1" s="123" t="inlineStr">
        <is>
          <t>Numero</t>
        </is>
      </c>
      <c r="B1" s="123" t="inlineStr">
        <is>
          <t>Processo</t>
        </is>
      </c>
      <c r="C1" s="123" t="inlineStr">
        <is>
          <t>Data</t>
        </is>
      </c>
      <c r="D1" s="123" t="inlineStr">
        <is>
          <t>Modalidade</t>
        </is>
      </c>
      <c r="E1" s="123" t="inlineStr">
        <is>
          <t>SC/S</t>
        </is>
      </c>
      <c r="F1" s="123" t="inlineStr">
        <is>
          <t>Área</t>
        </is>
      </c>
      <c r="G1" s="123" t="inlineStr">
        <is>
          <t>Razão Social</t>
        </is>
      </c>
      <c r="H1" s="123" t="inlineStr">
        <is>
          <t>Endereço</t>
        </is>
      </c>
      <c r="I1" s="123" t="inlineStr">
        <is>
          <t>Estado</t>
        </is>
      </c>
      <c r="J1" s="123" t="inlineStr">
        <is>
          <t>Cidade</t>
        </is>
      </c>
      <c r="K1" s="123" t="inlineStr">
        <is>
          <t>CNPJ</t>
        </is>
      </c>
      <c r="L1" s="123" t="inlineStr">
        <is>
          <t>Inscrição Estadual</t>
        </is>
      </c>
      <c r="M1" s="123" t="inlineStr">
        <is>
          <t>CEP</t>
        </is>
      </c>
      <c r="N1" s="123" t="inlineStr">
        <is>
          <t>CCM</t>
        </is>
      </c>
      <c r="O1" s="123" t="inlineStr">
        <is>
          <t>Telefone 1</t>
        </is>
      </c>
      <c r="P1" s="123" t="inlineStr">
        <is>
          <t>E-mail</t>
        </is>
      </c>
      <c r="Q1" s="123" t="inlineStr">
        <is>
          <t>Contato</t>
        </is>
      </c>
      <c r="R1" s="123" t="inlineStr">
        <is>
          <t>Objeto</t>
        </is>
      </c>
      <c r="S1" s="123" t="inlineStr">
        <is>
          <t>Valor</t>
        </is>
      </c>
      <c r="T1" s="123" t="inlineStr">
        <is>
          <t>Comprador</t>
        </is>
      </c>
      <c r="U1" s="123" t="inlineStr">
        <is>
          <t>CCusto</t>
        </is>
      </c>
      <c r="V1" s="123" t="n"/>
      <c r="W1" s="123" t="n"/>
      <c r="X1" s="123" t="n"/>
    </row>
    <row r="2">
      <c r="A2" s="123" t="inlineStr">
        <is>
          <t>0015/2021</t>
        </is>
      </c>
      <c r="B2" s="123" t="inlineStr">
        <is>
          <t>7210.2020/0001900-3</t>
        </is>
      </c>
      <c r="C2" s="122" t="n">
        <v>44400</v>
      </c>
      <c r="D2" s="123" t="inlineStr">
        <is>
          <t>DL - Art. 29, Inc. II</t>
        </is>
      </c>
      <c r="E2" s="123" t="inlineStr">
        <is>
          <t>009420</t>
        </is>
      </c>
      <c r="F2" s="123" t="inlineStr">
        <is>
          <t>GT</t>
        </is>
      </c>
      <c r="G2" s="123" t="inlineStr">
        <is>
          <t>Desintec - Serviços Técnicos Ltda - EPP</t>
        </is>
      </c>
      <c r="H2" s="123" t="inlineStr">
        <is>
          <t>Rua Almirante Lobo, 1100 - Ipiranga</t>
        </is>
      </c>
      <c r="I2" s="123" t="inlineStr">
        <is>
          <t>SP</t>
        </is>
      </c>
      <c r="J2" s="123" t="inlineStr">
        <is>
          <t>São Paulo</t>
        </is>
      </c>
      <c r="K2" s="123" t="inlineStr">
        <is>
          <t>18705033000100</t>
        </is>
      </c>
      <c r="L2" s="123" t="inlineStr">
        <is>
          <t>129.912.987.118</t>
        </is>
      </c>
      <c r="M2" s="123" t="inlineStr">
        <is>
          <t>04212001</t>
        </is>
      </c>
      <c r="N2" s="123" t="inlineStr">
        <is>
          <t>4.981.590-3</t>
        </is>
      </c>
      <c r="O2" s="123" t="inlineStr">
        <is>
          <t>(11) 2062-1594</t>
        </is>
      </c>
      <c r="P2" s="123" t="inlineStr">
        <is>
          <t>eventos@goldlifeemergencias.com.br</t>
        </is>
      </c>
      <c r="Q2" s="123" t="inlineStr">
        <is>
          <t>Felipe Augusto</t>
        </is>
      </c>
      <c r="R2" s="123" t="inlineStr">
        <is>
          <t>Contratação de serviços de Ambulância de Suporte Básico para atendimento parcelado a diversos eventos realizados na Arena de Lazer Sambódromo.</t>
        </is>
      </c>
      <c r="S2" s="337" t="n">
        <v>25900</v>
      </c>
      <c r="T2" s="123" t="inlineStr">
        <is>
          <t>ELY</t>
        </is>
      </c>
      <c r="U2" s="123" t="inlineStr">
        <is>
          <t>10406003 - Coord. Serviços Auxiliares</t>
        </is>
      </c>
      <c r="W2" s="122" t="n"/>
      <c r="X2" s="122" t="n"/>
    </row>
  </sheetData>
  <pageMargins left="0.787401575" right="0.787401575" top="0.984251969" bottom="0.984251969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Alberto Rommell Ocroche</dc:creator>
  <dcterms:created xsi:type="dcterms:W3CDTF">2006-02-15T12:04:20Z</dcterms:created>
  <dcterms:modified xsi:type="dcterms:W3CDTF">2021-10-17T05:10:00Z</dcterms:modified>
  <cp:lastModifiedBy>Alberto Rommell Ocroche</cp:lastModifiedBy>
  <cp:lastPrinted>2021-01-14T17:48:35Z</cp:lastPrinted>
</cp:coreProperties>
</file>