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4E7EDEB3-67FA-4262-8D2F-A7B5074C6F8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ntrol Lines" sheetId="1" r:id="rId1"/>
    <sheet name="Test Programs" sheetId="3" r:id="rId2"/>
    <sheet name="Animations" sheetId="4" r:id="rId3"/>
    <sheet name="Magnitude comparison instr" sheetId="5" r:id="rId4"/>
    <sheet name="Printable version" sheetId="6" r:id="rId5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51" i="1" l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D20" i="1"/>
  <c r="AD19" i="1"/>
  <c r="AL21" i="1"/>
  <c r="AL20" i="1"/>
  <c r="AL19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J51" i="1" l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M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L5" i="1"/>
  <c r="AI5" i="1"/>
  <c r="AO51" i="1" l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N51" i="1" l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J5" i="1"/>
  <c r="AN5" i="1" s="1"/>
  <c r="AP51" i="1" l="1"/>
  <c r="AM51" i="1"/>
  <c r="AP50" i="1"/>
  <c r="AM50" i="1"/>
  <c r="AP49" i="1"/>
  <c r="AM49" i="1"/>
  <c r="AP48" i="1"/>
  <c r="AM48" i="1"/>
  <c r="AP47" i="1"/>
  <c r="AM47" i="1"/>
  <c r="AP46" i="1"/>
  <c r="AM46" i="1"/>
  <c r="AP45" i="1"/>
  <c r="AM45" i="1"/>
  <c r="AP44" i="1"/>
  <c r="AM44" i="1"/>
  <c r="AP43" i="1"/>
  <c r="AM43" i="1"/>
  <c r="AP42" i="1"/>
  <c r="AM42" i="1"/>
  <c r="AP41" i="1"/>
  <c r="AM41" i="1"/>
  <c r="AP40" i="1"/>
  <c r="AM40" i="1"/>
  <c r="AP39" i="1"/>
  <c r="AM39" i="1"/>
  <c r="AP38" i="1"/>
  <c r="AM38" i="1"/>
  <c r="AP22" i="1"/>
  <c r="AM22" i="1"/>
  <c r="AP21" i="1"/>
  <c r="AP20" i="1"/>
  <c r="AM20" i="1"/>
  <c r="AP19" i="1"/>
  <c r="AM19" i="1"/>
  <c r="AP18" i="1"/>
  <c r="AM18" i="1"/>
  <c r="AP17" i="1"/>
  <c r="AM17" i="1"/>
  <c r="AP16" i="1"/>
  <c r="AM16" i="1"/>
  <c r="AP15" i="1"/>
  <c r="AM15" i="1"/>
  <c r="AP14" i="1"/>
  <c r="AM14" i="1"/>
  <c r="AP13" i="1"/>
  <c r="AM13" i="1"/>
  <c r="AP12" i="1"/>
  <c r="AM12" i="1"/>
  <c r="AP11" i="1"/>
  <c r="AM11" i="1"/>
  <c r="AP10" i="1"/>
  <c r="AM10" i="1"/>
  <c r="AP9" i="1"/>
  <c r="AM9" i="1"/>
  <c r="AP8" i="1"/>
  <c r="AM8" i="1"/>
  <c r="AP7" i="1"/>
  <c r="AM7" i="1"/>
  <c r="AP6" i="1"/>
  <c r="AM6" i="1"/>
  <c r="AU5" i="1"/>
  <c r="AP5" i="1"/>
  <c r="AM5" i="1"/>
  <c r="C399" i="3" l="1"/>
  <c r="C400" i="3"/>
  <c r="C401" i="3"/>
  <c r="C402" i="3"/>
  <c r="C403" i="3"/>
  <c r="C404" i="3"/>
  <c r="C405" i="3"/>
  <c r="C406" i="3"/>
  <c r="C407" i="3"/>
  <c r="C408" i="3"/>
  <c r="C409" i="3"/>
  <c r="C410" i="3"/>
  <c r="C396" i="3"/>
  <c r="C397" i="3"/>
  <c r="C398" i="3"/>
  <c r="C395" i="3"/>
  <c r="S395" i="3"/>
  <c r="R395" i="3"/>
  <c r="Q395" i="3"/>
  <c r="P395" i="3"/>
  <c r="N395" i="3"/>
  <c r="I395" i="3"/>
  <c r="O395" i="3" s="1"/>
  <c r="C394" i="3"/>
  <c r="C393" i="3"/>
  <c r="C392" i="3"/>
  <c r="S398" i="3"/>
  <c r="R398" i="3"/>
  <c r="V398" i="3" s="1"/>
  <c r="Q398" i="3"/>
  <c r="P398" i="3"/>
  <c r="N398" i="3"/>
  <c r="I398" i="3"/>
  <c r="O398" i="3" s="1"/>
  <c r="S397" i="3"/>
  <c r="R397" i="3"/>
  <c r="Q397" i="3"/>
  <c r="P397" i="3"/>
  <c r="N397" i="3"/>
  <c r="I397" i="3"/>
  <c r="O397" i="3" s="1"/>
  <c r="S396" i="3"/>
  <c r="R396" i="3"/>
  <c r="Q396" i="3"/>
  <c r="P396" i="3"/>
  <c r="N396" i="3"/>
  <c r="I396" i="3"/>
  <c r="O396" i="3" s="1"/>
  <c r="S405" i="3"/>
  <c r="R405" i="3"/>
  <c r="Q405" i="3"/>
  <c r="P405" i="3"/>
  <c r="N405" i="3"/>
  <c r="I405" i="3"/>
  <c r="O405" i="3" s="1"/>
  <c r="S410" i="3"/>
  <c r="R410" i="3"/>
  <c r="V410" i="3" s="1"/>
  <c r="Q410" i="3"/>
  <c r="P410" i="3"/>
  <c r="N410" i="3"/>
  <c r="I410" i="3"/>
  <c r="O410" i="3" s="1"/>
  <c r="S409" i="3"/>
  <c r="R409" i="3"/>
  <c r="V409" i="3" s="1"/>
  <c r="Q409" i="3"/>
  <c r="P409" i="3"/>
  <c r="N409" i="3"/>
  <c r="I409" i="3"/>
  <c r="O409" i="3" s="1"/>
  <c r="S408" i="3"/>
  <c r="R408" i="3"/>
  <c r="Q408" i="3"/>
  <c r="P408" i="3"/>
  <c r="N408" i="3"/>
  <c r="I408" i="3"/>
  <c r="O408" i="3" s="1"/>
  <c r="S407" i="3"/>
  <c r="R407" i="3"/>
  <c r="Q407" i="3"/>
  <c r="P407" i="3"/>
  <c r="N407" i="3"/>
  <c r="I407" i="3"/>
  <c r="O407" i="3" s="1"/>
  <c r="S406" i="3"/>
  <c r="R406" i="3"/>
  <c r="Q406" i="3"/>
  <c r="P406" i="3"/>
  <c r="N406" i="3"/>
  <c r="I406" i="3"/>
  <c r="O406" i="3" s="1"/>
  <c r="S404" i="3"/>
  <c r="R404" i="3"/>
  <c r="Q404" i="3"/>
  <c r="P404" i="3"/>
  <c r="N404" i="3"/>
  <c r="I404" i="3"/>
  <c r="O404" i="3" s="1"/>
  <c r="S403" i="3"/>
  <c r="R403" i="3"/>
  <c r="V403" i="3" s="1"/>
  <c r="Q403" i="3"/>
  <c r="P403" i="3"/>
  <c r="N403" i="3"/>
  <c r="I403" i="3"/>
  <c r="O403" i="3" s="1"/>
  <c r="S402" i="3"/>
  <c r="R402" i="3"/>
  <c r="V402" i="3" s="1"/>
  <c r="Q402" i="3"/>
  <c r="P402" i="3"/>
  <c r="N402" i="3"/>
  <c r="I402" i="3"/>
  <c r="O402" i="3" s="1"/>
  <c r="S401" i="3"/>
  <c r="R401" i="3"/>
  <c r="Q401" i="3"/>
  <c r="P401" i="3"/>
  <c r="N401" i="3"/>
  <c r="I401" i="3"/>
  <c r="O401" i="3" s="1"/>
  <c r="S400" i="3"/>
  <c r="R400" i="3"/>
  <c r="Q400" i="3"/>
  <c r="P400" i="3"/>
  <c r="N400" i="3"/>
  <c r="I400" i="3"/>
  <c r="O400" i="3" s="1"/>
  <c r="S399" i="3"/>
  <c r="R399" i="3"/>
  <c r="Q399" i="3"/>
  <c r="P399" i="3"/>
  <c r="N399" i="3"/>
  <c r="I399" i="3"/>
  <c r="O399" i="3" s="1"/>
  <c r="S393" i="3"/>
  <c r="R393" i="3"/>
  <c r="Q393" i="3"/>
  <c r="P393" i="3"/>
  <c r="N393" i="3"/>
  <c r="I393" i="3"/>
  <c r="O393" i="3" s="1"/>
  <c r="S392" i="3"/>
  <c r="R392" i="3"/>
  <c r="Q392" i="3"/>
  <c r="P392" i="3"/>
  <c r="N392" i="3"/>
  <c r="I392" i="3"/>
  <c r="O392" i="3" s="1"/>
  <c r="S394" i="3"/>
  <c r="R394" i="3"/>
  <c r="Q394" i="3"/>
  <c r="P394" i="3"/>
  <c r="N394" i="3"/>
  <c r="I394" i="3"/>
  <c r="O394" i="3" s="1"/>
  <c r="V399" i="3" l="1"/>
  <c r="V401" i="3"/>
  <c r="V395" i="3"/>
  <c r="U403" i="3"/>
  <c r="U395" i="3"/>
  <c r="T395" i="3"/>
  <c r="V393" i="3"/>
  <c r="U400" i="3"/>
  <c r="V400" i="3"/>
  <c r="U402" i="3"/>
  <c r="V407" i="3"/>
  <c r="U398" i="3"/>
  <c r="V396" i="3"/>
  <c r="U407" i="3"/>
  <c r="T407" i="3"/>
  <c r="U409" i="3"/>
  <c r="U405" i="3"/>
  <c r="V397" i="3"/>
  <c r="U399" i="3"/>
  <c r="T403" i="3"/>
  <c r="V406" i="3"/>
  <c r="T398" i="3"/>
  <c r="U394" i="3"/>
  <c r="T394" i="3"/>
  <c r="T400" i="3"/>
  <c r="T399" i="3"/>
  <c r="U406" i="3"/>
  <c r="V394" i="3"/>
  <c r="U392" i="3"/>
  <c r="V392" i="3"/>
  <c r="T406" i="3"/>
  <c r="V408" i="3"/>
  <c r="U410" i="3"/>
  <c r="U393" i="3"/>
  <c r="V404" i="3"/>
  <c r="V405" i="3"/>
  <c r="U397" i="3"/>
  <c r="T397" i="3"/>
  <c r="T396" i="3"/>
  <c r="U396" i="3"/>
  <c r="T405" i="3"/>
  <c r="U401" i="3"/>
  <c r="T401" i="3"/>
  <c r="T402" i="3"/>
  <c r="T408" i="3"/>
  <c r="U408" i="3"/>
  <c r="T409" i="3"/>
  <c r="T393" i="3"/>
  <c r="T392" i="3"/>
  <c r="U404" i="3"/>
  <c r="T404" i="3"/>
  <c r="T410" i="3"/>
  <c r="S369" i="3"/>
  <c r="R369" i="3"/>
  <c r="V369" i="3" s="1"/>
  <c r="Q369" i="3"/>
  <c r="P369" i="3"/>
  <c r="N369" i="3"/>
  <c r="I369" i="3"/>
  <c r="O369" i="3" s="1"/>
  <c r="C369" i="3"/>
  <c r="S368" i="3"/>
  <c r="R368" i="3"/>
  <c r="V368" i="3" s="1"/>
  <c r="Q368" i="3"/>
  <c r="P368" i="3"/>
  <c r="N368" i="3"/>
  <c r="I368" i="3"/>
  <c r="O368" i="3" s="1"/>
  <c r="C368" i="3"/>
  <c r="S367" i="3"/>
  <c r="R367" i="3"/>
  <c r="Q367" i="3"/>
  <c r="P367" i="3"/>
  <c r="N367" i="3"/>
  <c r="I367" i="3"/>
  <c r="O367" i="3" s="1"/>
  <c r="C367" i="3"/>
  <c r="S366" i="3"/>
  <c r="R366" i="3"/>
  <c r="Q366" i="3"/>
  <c r="P366" i="3"/>
  <c r="N366" i="3"/>
  <c r="I366" i="3"/>
  <c r="O366" i="3" s="1"/>
  <c r="C366" i="3"/>
  <c r="S365" i="3"/>
  <c r="R365" i="3"/>
  <c r="Q365" i="3"/>
  <c r="P365" i="3"/>
  <c r="N365" i="3"/>
  <c r="I365" i="3"/>
  <c r="O365" i="3" s="1"/>
  <c r="C365" i="3"/>
  <c r="S364" i="3"/>
  <c r="R364" i="3"/>
  <c r="Q364" i="3"/>
  <c r="P364" i="3"/>
  <c r="N364" i="3"/>
  <c r="I364" i="3"/>
  <c r="O364" i="3" s="1"/>
  <c r="C364" i="3"/>
  <c r="S363" i="3"/>
  <c r="R363" i="3"/>
  <c r="Q363" i="3"/>
  <c r="P363" i="3"/>
  <c r="N363" i="3"/>
  <c r="I363" i="3"/>
  <c r="O363" i="3" s="1"/>
  <c r="C363" i="3"/>
  <c r="S362" i="3"/>
  <c r="R362" i="3"/>
  <c r="Q362" i="3"/>
  <c r="P362" i="3"/>
  <c r="N362" i="3"/>
  <c r="I362" i="3"/>
  <c r="O362" i="3" s="1"/>
  <c r="C362" i="3"/>
  <c r="S387" i="3"/>
  <c r="R387" i="3"/>
  <c r="V387" i="3" s="1"/>
  <c r="Q387" i="3"/>
  <c r="P387" i="3"/>
  <c r="N387" i="3"/>
  <c r="I387" i="3"/>
  <c r="O387" i="3" s="1"/>
  <c r="C387" i="3"/>
  <c r="S386" i="3"/>
  <c r="R386" i="3"/>
  <c r="V386" i="3" s="1"/>
  <c r="Q386" i="3"/>
  <c r="P386" i="3"/>
  <c r="N386" i="3"/>
  <c r="I386" i="3"/>
  <c r="O386" i="3" s="1"/>
  <c r="C386" i="3"/>
  <c r="S385" i="3"/>
  <c r="R385" i="3"/>
  <c r="V385" i="3" s="1"/>
  <c r="Q385" i="3"/>
  <c r="P385" i="3"/>
  <c r="N385" i="3"/>
  <c r="I385" i="3"/>
  <c r="O385" i="3" s="1"/>
  <c r="C385" i="3"/>
  <c r="S384" i="3"/>
  <c r="R384" i="3"/>
  <c r="Q384" i="3"/>
  <c r="P384" i="3"/>
  <c r="N384" i="3"/>
  <c r="I384" i="3"/>
  <c r="O384" i="3" s="1"/>
  <c r="C384" i="3"/>
  <c r="S383" i="3"/>
  <c r="R383" i="3"/>
  <c r="Q383" i="3"/>
  <c r="P383" i="3"/>
  <c r="N383" i="3"/>
  <c r="I383" i="3"/>
  <c r="O383" i="3" s="1"/>
  <c r="C383" i="3"/>
  <c r="S382" i="3"/>
  <c r="R382" i="3"/>
  <c r="Q382" i="3"/>
  <c r="P382" i="3"/>
  <c r="N382" i="3"/>
  <c r="I382" i="3"/>
  <c r="O382" i="3" s="1"/>
  <c r="C382" i="3"/>
  <c r="S381" i="3"/>
  <c r="R381" i="3"/>
  <c r="V381" i="3" s="1"/>
  <c r="Q381" i="3"/>
  <c r="P381" i="3"/>
  <c r="N381" i="3"/>
  <c r="I381" i="3"/>
  <c r="O381" i="3" s="1"/>
  <c r="C381" i="3"/>
  <c r="S380" i="3"/>
  <c r="R380" i="3"/>
  <c r="V380" i="3" s="1"/>
  <c r="Q380" i="3"/>
  <c r="P380" i="3"/>
  <c r="N380" i="3"/>
  <c r="I380" i="3"/>
  <c r="O380" i="3" s="1"/>
  <c r="C380" i="3"/>
  <c r="S379" i="3"/>
  <c r="R379" i="3"/>
  <c r="Q379" i="3"/>
  <c r="P379" i="3"/>
  <c r="N379" i="3"/>
  <c r="I379" i="3"/>
  <c r="O379" i="3" s="1"/>
  <c r="C379" i="3"/>
  <c r="S378" i="3"/>
  <c r="R378" i="3"/>
  <c r="Q378" i="3"/>
  <c r="P378" i="3"/>
  <c r="N378" i="3"/>
  <c r="I378" i="3"/>
  <c r="O378" i="3" s="1"/>
  <c r="C378" i="3"/>
  <c r="S377" i="3"/>
  <c r="R377" i="3"/>
  <c r="V377" i="3" s="1"/>
  <c r="Q377" i="3"/>
  <c r="P377" i="3"/>
  <c r="N377" i="3"/>
  <c r="I377" i="3"/>
  <c r="O377" i="3" s="1"/>
  <c r="C377" i="3"/>
  <c r="S376" i="3"/>
  <c r="R376" i="3"/>
  <c r="Q376" i="3"/>
  <c r="P376" i="3"/>
  <c r="N376" i="3"/>
  <c r="I376" i="3"/>
  <c r="O376" i="3" s="1"/>
  <c r="C376" i="3"/>
  <c r="S375" i="3"/>
  <c r="R375" i="3"/>
  <c r="Q375" i="3"/>
  <c r="P375" i="3"/>
  <c r="N375" i="3"/>
  <c r="I375" i="3"/>
  <c r="O375" i="3" s="1"/>
  <c r="C375" i="3"/>
  <c r="S374" i="3"/>
  <c r="R374" i="3"/>
  <c r="Q374" i="3"/>
  <c r="P374" i="3"/>
  <c r="N374" i="3"/>
  <c r="I374" i="3"/>
  <c r="O374" i="3" s="1"/>
  <c r="C374" i="3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22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21" i="1"/>
  <c r="AG51" i="1"/>
  <c r="AF51" i="1"/>
  <c r="AE51" i="1"/>
  <c r="B51" i="1"/>
  <c r="U363" i="3" l="1"/>
  <c r="U387" i="3"/>
  <c r="U362" i="3"/>
  <c r="U375" i="3"/>
  <c r="V378" i="3"/>
  <c r="U386" i="3"/>
  <c r="U367" i="3"/>
  <c r="V375" i="3"/>
  <c r="U385" i="3"/>
  <c r="U366" i="3"/>
  <c r="U377" i="3"/>
  <c r="U376" i="3"/>
  <c r="V376" i="3"/>
  <c r="U369" i="3"/>
  <c r="T367" i="3"/>
  <c r="U380" i="3"/>
  <c r="U381" i="3"/>
  <c r="U382" i="3"/>
  <c r="U383" i="3"/>
  <c r="T387" i="3"/>
  <c r="T362" i="3"/>
  <c r="V362" i="3"/>
  <c r="V363" i="3"/>
  <c r="T376" i="3"/>
  <c r="V374" i="3"/>
  <c r="V384" i="3"/>
  <c r="U365" i="3"/>
  <c r="V365" i="3"/>
  <c r="T366" i="3"/>
  <c r="V366" i="3"/>
  <c r="V367" i="3"/>
  <c r="U379" i="3"/>
  <c r="V379" i="3"/>
  <c r="T380" i="3"/>
  <c r="T382" i="3"/>
  <c r="T383" i="3"/>
  <c r="V383" i="3"/>
  <c r="V364" i="3"/>
  <c r="T364" i="3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N356" i="3"/>
  <c r="I356" i="3"/>
  <c r="O356" i="3" s="1"/>
  <c r="C356" i="3"/>
  <c r="S355" i="3"/>
  <c r="R355" i="3"/>
  <c r="Q355" i="3"/>
  <c r="P355" i="3"/>
  <c r="N355" i="3"/>
  <c r="I355" i="3"/>
  <c r="O355" i="3" s="1"/>
  <c r="C355" i="3"/>
  <c r="S354" i="3"/>
  <c r="R354" i="3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G50" i="1"/>
  <c r="AF50" i="1"/>
  <c r="AE50" i="1"/>
  <c r="B50" i="1"/>
  <c r="V354" i="3" l="1"/>
  <c r="V353" i="3"/>
  <c r="U356" i="3"/>
  <c r="U355" i="3"/>
  <c r="V355" i="3"/>
  <c r="T356" i="3"/>
  <c r="U351" i="3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Q343" i="3"/>
  <c r="P343" i="3"/>
  <c r="N343" i="3"/>
  <c r="I343" i="3"/>
  <c r="O343" i="3" s="1"/>
  <c r="C343" i="3"/>
  <c r="V343" i="3" l="1"/>
  <c r="U345" i="3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C336" i="3"/>
  <c r="S335" i="3"/>
  <c r="R335" i="3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C332" i="3"/>
  <c r="S331" i="3"/>
  <c r="R331" i="3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C326" i="3"/>
  <c r="S325" i="3"/>
  <c r="R325" i="3"/>
  <c r="Q325" i="3"/>
  <c r="P325" i="3"/>
  <c r="N325" i="3"/>
  <c r="I325" i="3"/>
  <c r="O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V331" i="3" l="1"/>
  <c r="V335" i="3"/>
  <c r="U332" i="3"/>
  <c r="U336" i="3"/>
  <c r="V313" i="3"/>
  <c r="V317" i="3"/>
  <c r="U326" i="3"/>
  <c r="U325" i="3"/>
  <c r="U334" i="3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G49" i="1"/>
  <c r="AF49" i="1"/>
  <c r="AE49" i="1"/>
  <c r="B49" i="1"/>
  <c r="AG18" i="1"/>
  <c r="AF18" i="1"/>
  <c r="AE18" i="1"/>
  <c r="AG17" i="1"/>
  <c r="AF17" i="1"/>
  <c r="AE17" i="1"/>
  <c r="S302" i="3" l="1"/>
  <c r="R302" i="3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Q299" i="3"/>
  <c r="P299" i="3"/>
  <c r="N299" i="3"/>
  <c r="I299" i="3"/>
  <c r="O299" i="3" s="1"/>
  <c r="C299" i="3"/>
  <c r="AG48" i="1"/>
  <c r="AF48" i="1"/>
  <c r="AE48" i="1"/>
  <c r="B48" i="1"/>
  <c r="V302" i="3" l="1"/>
  <c r="V299" i="3"/>
  <c r="V301" i="3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C21" i="4" s="1"/>
  <c r="B20" i="4"/>
  <c r="C20" i="4" s="1"/>
  <c r="B24" i="4"/>
  <c r="C24" i="4" s="1"/>
  <c r="B19" i="4"/>
  <c r="C19" i="4" s="1"/>
  <c r="B25" i="4"/>
  <c r="C25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0" i="4"/>
  <c r="D8" i="4" s="1"/>
  <c r="B11" i="4"/>
  <c r="C11" i="4" s="1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7" i="1"/>
  <c r="B46" i="1"/>
  <c r="B45" i="1"/>
  <c r="B44" i="1"/>
  <c r="B43" i="1"/>
  <c r="B42" i="1"/>
  <c r="B41" i="1"/>
  <c r="B40" i="1"/>
  <c r="B39" i="1"/>
  <c r="B38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G36" i="1"/>
  <c r="AF36" i="1"/>
  <c r="AE36" i="1"/>
  <c r="AG35" i="1"/>
  <c r="AF35" i="1"/>
  <c r="AE35" i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14" i="1"/>
  <c r="AF14" i="1"/>
  <c r="AE14" i="1"/>
  <c r="AG21" i="1"/>
  <c r="AF21" i="1"/>
  <c r="AE21" i="1"/>
  <c r="AG20" i="1"/>
  <c r="AF20" i="1"/>
  <c r="AE20" i="1"/>
  <c r="AG19" i="1"/>
  <c r="AF19" i="1"/>
  <c r="AE19" i="1"/>
  <c r="AG47" i="1"/>
  <c r="AF47" i="1"/>
  <c r="AE47" i="1"/>
  <c r="AG46" i="1"/>
  <c r="AF46" i="1"/>
  <c r="AE46" i="1"/>
  <c r="AG45" i="1"/>
  <c r="AF45" i="1"/>
  <c r="AE45" i="1"/>
  <c r="AG44" i="1"/>
  <c r="AF44" i="1"/>
  <c r="AE44" i="1"/>
  <c r="AG22" i="1"/>
  <c r="AF22" i="1"/>
  <c r="AE22" i="1"/>
  <c r="AG16" i="1"/>
  <c r="AF16" i="1"/>
  <c r="AE16" i="1"/>
  <c r="AG15" i="1"/>
  <c r="AF15" i="1"/>
  <c r="AE15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43" i="1"/>
  <c r="AF43" i="1"/>
  <c r="AE43" i="1"/>
  <c r="AG42" i="1"/>
  <c r="AF42" i="1"/>
  <c r="AE42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E5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family val="2"/>
          </rPr>
          <t xml:space="preserve">
Just returns the value of the register. Useful to set flags without change register</t>
        </r>
      </text>
    </comment>
    <comment ref="C4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50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<sst xmlns="http://schemas.openxmlformats.org/spreadsheetml/2006/main" count="1078" uniqueCount="443">
  <si>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</si>
  <si>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</si>
  <si>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</si>
  <si>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</si>
  <si>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</si>
  <si>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</si>
  <si>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</si>
  <si>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</si>
  <si>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</si>
  <si>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</si>
  <si>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</si>
  <si>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</si>
  <si>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</si>
  <si>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</si>
  <si>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</si>
  <si>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</si>
  <si>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</si>
  <si>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</si>
  <si>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</si>
  <si>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</si>
  <si>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</si>
  <si>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</si>
  <si>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</si>
  <si>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</si>
  <si>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</si>
  <si>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</si>
  <si>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</si>
  <si>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</si>
  <si>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</si>
  <si>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</si>
  <si>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</si>
  <si>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</si>
  <si>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</si>
  <si>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</si>
  <si>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</si>
  <si>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</si>
  <si>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</si>
  <si>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</si>
  <si>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</si>
  <si>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</si>
  <si>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</si>
  <si>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</si>
  <si>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</si>
  <si>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</si>
  <si>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</si>
  <si>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</si>
  <si>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</si>
  <si>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</si>
  <si>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</si>
  <si>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</si>
  <si>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</si>
  <si>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</si>
  <si>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</si>
  <si>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</si>
  <si>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</si>
  <si>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</si>
  <si>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</si>
  <si>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</si>
  <si>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</si>
  <si>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</si>
  <si>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</si>
  <si>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</si>
  <si>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</si>
  <si>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</si>
  <si>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</si>
  <si>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</si>
  <si>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</si>
  <si>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</si>
  <si>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</si>
  <si>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</si>
  <si>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</si>
  <si>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</si>
  <si>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</si>
  <si>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</si>
  <si>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</si>
  <si>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</si>
  <si>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</si>
  <si>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</si>
  <si>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</si>
  <si>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</si>
  <si>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</si>
  <si>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</si>
  <si>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</si>
  <si>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</si>
  <si>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</si>
  <si>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</si>
  <si>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</si>
  <si>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</si>
  <si>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</si>
  <si>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</si>
  <si>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</si>
  <si>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</si>
  <si>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</si>
  <si>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</si>
  <si>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</si>
  <si>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</si>
  <si>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</si>
  <si>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</si>
  <si>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</si>
  <si>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</si>
  <si>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</si>
  <si>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</si>
  <si>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</si>
  <si>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</si>
  <si>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</si>
  <si>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</si>
  <si>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</si>
  <si>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</si>
  <si>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</si>
  <si>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</si>
  <si>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</si>
  <si>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</si>
  <si>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</si>
  <si>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</si>
  <si>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</si>
  <si>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</si>
  <si>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</si>
  <si>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</si>
  <si>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</si>
  <si>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</si>
  <si>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</si>
  <si>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</si>
  <si>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</si>
  <si>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</si>
  <si>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</si>
  <si>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</si>
  <si>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</si>
  <si>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</si>
  <si>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</si>
  <si>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</si>
  <si>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</si>
  <si>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</si>
  <si>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</si>
  <si>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</si>
  <si>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</si>
  <si>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</si>
  <si>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</si>
  <si>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</si>
  <si>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</si>
  <si>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</si>
  <si>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</si>
  <si>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</si>
  <si>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</si>
  <si>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</si>
  <si>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</si>
  <si>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</si>
  <si>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</si>
  <si>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</si>
  <si>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</si>
  <si>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</si>
  <si>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</si>
  <si>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</si>
  <si>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</si>
  <si>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</si>
  <si>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</si>
  <si>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</si>
  <si>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</si>
  <si>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</si>
  <si>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</si>
  <si>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</si>
  <si>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</si>
  <si>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</si>
  <si>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</si>
  <si>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</si>
  <si>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</si>
  <si>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</si>
  <si>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</si>
  <si>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</si>
  <si>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</si>
  <si>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</si>
  <si>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</si>
  <si>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</si>
  <si>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</si>
  <si>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</si>
  <si>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</si>
  <si>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</si>
  <si>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</si>
  <si>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</si>
  <si>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</si>
  <si>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</si>
  <si>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</si>
  <si>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</si>
  <si>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</si>
  <si>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</si>
  <si>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</si>
  <si>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</si>
  <si>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</si>
  <si>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</si>
  <si>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</si>
  <si>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</si>
  <si>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</si>
  <si>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</si>
  <si>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</si>
  <si>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</si>
  <si>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</si>
  <si>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</si>
  <si>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</si>
  <si>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</si>
  <si>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</si>
  <si>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</si>
  <si>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</si>
  <si>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</si>
  <si>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</si>
  <si>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</si>
  <si>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</si>
  <si>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</si>
  <si>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</si>
  <si>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</si>
  <si>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</si>
  <si>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</si>
  <si>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</si>
  <si>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</si>
  <si>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</si>
  <si>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</si>
  <si>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</si>
  <si>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</si>
  <si>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</si>
  <si>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</si>
  <si>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</si>
  <si>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</si>
  <si>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</si>
  <si>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</si>
  <si>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</si>
  <si>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</si>
  <si>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</si>
  <si>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</si>
  <si>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</si>
  <si>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</si>
  <si>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</si>
  <si>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</si>
  <si>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</si>
  <si>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</si>
  <si>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</si>
  <si>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</si>
  <si>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</si>
  <si>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</si>
  <si>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</si>
  <si>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</si>
  <si>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</si>
  <si>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</si>
  <si>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</si>
  <si>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</si>
  <si>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</si>
  <si>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</si>
  <si>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</si>
  <si>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</si>
  <si>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</si>
  <si>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</si>
  <si>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</si>
  <si>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</si>
  <si>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</si>
  <si>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</si>
  <si>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</si>
  <si>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</si>
  <si>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</si>
  <si>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</si>
  <si>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</si>
  <si>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</si>
  <si>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</si>
  <si>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</si>
  <si>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</si>
  <si>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</si>
  <si>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</si>
  <si>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</si>
  <si>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</si>
  <si>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</si>
  <si>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</si>
  <si>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</si>
  <si>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</si>
  <si>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</si>
  <si>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</si>
  <si>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</si>
  <si>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</si>
  <si>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</si>
  <si>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</si>
  <si>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</si>
  <si>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</si>
  <si>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</si>
  <si>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</si>
  <si>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</si>
  <si>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</si>
  <si>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</si>
  <si>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</si>
  <si>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</si>
  <si>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</si>
  <si>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</si>
  <si>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</si>
  <si>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</si>
  <si>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</si>
  <si>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</si>
  <si>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</si>
  <si>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</si>
  <si>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</si>
  <si>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</si>
  <si>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</si>
  <si>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</si>
  <si>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</si>
  <si>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</si>
  <si>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</si>
  <si>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</si>
  <si>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</si>
  <si>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</si>
  <si>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</si>
  <si>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</si>
  <si>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</si>
  <si>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</si>
  <si>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</si>
  <si>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</si>
  <si>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</si>
  <si>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</si>
  <si>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</si>
  <si>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</si>
  <si>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</si>
  <si>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</si>
  <si>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</si>
  <si>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</si>
  <si>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</si>
  <si>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</si>
  <si>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</si>
  <si>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</si>
  <si>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</si>
  <si>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</si>
  <si>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</si>
  <si>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</si>
  <si>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</si>
  <si>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</si>
  <si>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</si>
  <si>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</si>
  <si>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</si>
  <si>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</si>
  <si>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</si>
  <si>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</si>
  <si>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</si>
  <si>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</si>
  <si>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</si>
  <si>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</si>
  <si>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</si>
  <si>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</si>
  <si>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</si>
  <si>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</si>
  <si>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</si>
  <si>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</si>
  <si>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</si>
  <si>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</si>
  <si>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</si>
  <si>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</si>
  <si>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</si>
  <si>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</si>
  <si>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</si>
  <si>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</si>
  <si>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</si>
  <si>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</si>
  <si>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</si>
  <si>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</si>
  <si>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</si>
  <si>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</si>
  <si>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</si>
  <si>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</si>
  <si>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</si>
  <si>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</si>
  <si>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</si>
  <si>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</si>
  <si>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</si>
  <si>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</si>
  <si>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</si>
  <si>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</si>
  <si>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</si>
  <si>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</si>
  <si>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</si>
  <si>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</si>
  <si>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</si>
  <si>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</si>
  <si>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</si>
  <si>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</si>
  <si>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</si>
  <si>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</si>
  <si>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</si>
  <si>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</si>
  <si>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</si>
  <si>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</si>
  <si>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</si>
  <si>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</si>
  <si>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</si>
  <si>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</si>
  <si>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</si>
  <si>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</si>
  <si>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</si>
  <si>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</si>
  <si>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</si>
  <si>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</si>
  <si>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</si>
  <si>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</si>
  <si>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</si>
  <si>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</si>
  <si>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</si>
  <si>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</si>
  <si>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</si>
  <si>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</si>
  <si>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</si>
  <si>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</si>
  <si>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</si>
  <si>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</si>
  <si>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</si>
  <si>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</si>
  <si>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</si>
  <si>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</si>
  <si>
    <t>// 24 - Animation with Shift Left and Right</t>
  </si>
  <si>
    <t>INC C</t>
  </si>
  <si>
    <t>LD H, C</t>
  </si>
  <si>
    <t>SUB H, D</t>
  </si>
  <si>
    <t>LD C, 0xff</t>
  </si>
  <si>
    <t>left_start:</t>
  </si>
  <si>
    <t>left_loop:</t>
  </si>
  <si>
    <t>// Initial line (will be incremented)</t>
  </si>
  <si>
    <t>right_start:</t>
  </si>
  <si>
    <t>main_start:</t>
  </si>
  <si>
    <t>right_loop:</t>
  </si>
  <si>
    <t>// JP Z, :right_start</t>
  </si>
  <si>
    <t>// JP :left_loop</t>
  </si>
  <si>
    <t>// JP Z, :left_start</t>
  </si>
  <si>
    <t>JP Z, 0x6</t>
  </si>
  <si>
    <t>// JP :right_loop</t>
  </si>
  <si>
    <t>// Constant to refresh screen / Test end of screen</t>
  </si>
  <si>
    <t xml:space="preserve">        JP :main_start</t>
  </si>
  <si>
    <t>JP Z, 0x24</t>
  </si>
  <si>
    <t>JP 0x015</t>
  </si>
  <si>
    <t>JP 0x02a</t>
  </si>
  <si>
    <t xml:space="preserve">// if (C == 8) { </t>
  </si>
  <si>
    <t>}</t>
  </si>
  <si>
    <t>ROM DATA in Hex (Logisim)</t>
  </si>
  <si>
    <t>ROM DATA in Hex (Real hardware) - some signals inverted</t>
  </si>
  <si>
    <t>test bit inversion</t>
  </si>
  <si>
    <t>Registers Module</t>
  </si>
  <si>
    <t>R1 to MEM_DATA</t>
  </si>
  <si>
    <t>R1 to OUT</t>
  </si>
  <si>
    <t>ALU Module</t>
  </si>
  <si>
    <t>PC &amp; Mem Module</t>
  </si>
  <si>
    <t>ALU_SHR to REG_IN</t>
  </si>
  <si>
    <t>ROM 2</t>
  </si>
  <si>
    <t>ROM 0</t>
  </si>
  <si>
    <t>ROM 1</t>
  </si>
  <si>
    <t>ROM 3</t>
  </si>
  <si>
    <t>Active Low/High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</si>
</sst>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7" xfId="0" applyFont="1" applyBorder="1"/>
    <xf numFmtId="0" fontId="12" fillId="0" borderId="0" xfId="0" applyFont="1"/>
    <xf numFmtId="0" fontId="10" fillId="0" borderId="1" xfId="0" applyFont="1" applyBorder="1" applyAlignment="1">
      <alignment horizontal="right"/>
    </xf>
    <xf numFmtId="0" fontId="10" fillId="0" borderId="0" xfId="0" applyFont="1" applyBorder="1"/>
    <xf numFmtId="0" fontId="10" fillId="0" borderId="2" xfId="0" applyFont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Border="1"/>
    <xf numFmtId="0" fontId="12" fillId="0" borderId="2" xfId="0" applyFont="1" applyBorder="1"/>
    <xf numFmtId="0" fontId="15" fillId="0" borderId="0" xfId="0" applyFont="1"/>
    <xf numFmtId="0" fontId="10" fillId="2" borderId="0" xfId="0" applyFont="1" applyFill="1" applyAlignment="1">
      <alignment horizontal="right"/>
    </xf>
    <xf numFmtId="0" fontId="16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2" fontId="11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right"/>
    </xf>
    <xf numFmtId="0" fontId="11" fillId="3" borderId="2" xfId="0" applyFont="1" applyFill="1" applyBorder="1"/>
    <xf numFmtId="0" fontId="12" fillId="3" borderId="0" xfId="0" applyFont="1" applyFill="1" applyAlignment="1">
      <alignment horizontal="right"/>
    </xf>
    <xf numFmtId="0" fontId="14" fillId="3" borderId="2" xfId="0" applyFont="1" applyFill="1" applyBorder="1"/>
    <xf numFmtId="0" fontId="16" fillId="3" borderId="2" xfId="0" applyFont="1" applyFill="1" applyBorder="1"/>
    <xf numFmtId="0" fontId="0" fillId="0" borderId="0" xfId="0" applyAlignment="1"/>
    <xf numFmtId="0" fontId="10" fillId="0" borderId="3" xfId="0" applyFont="1" applyBorder="1" applyAlignment="1"/>
    <xf numFmtId="0" fontId="10" fillId="0" borderId="9" xfId="0" applyFont="1" applyBorder="1" applyAlignment="1"/>
    <xf numFmtId="0" fontId="10" fillId="2" borderId="3" xfId="0" applyFont="1" applyFill="1" applyBorder="1" applyAlignment="1"/>
    <xf numFmtId="0" fontId="10" fillId="2" borderId="9" xfId="0" applyFont="1" applyFill="1" applyBorder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1" fillId="4" borderId="3" xfId="0" applyFont="1" applyFill="1" applyBorder="1" applyAlignment="1">
      <alignment textRotation="90"/>
    </xf>
    <xf numFmtId="0" fontId="4" fillId="4" borderId="3" xfId="0" applyFont="1" applyFill="1" applyBorder="1" applyAlignment="1">
      <alignment textRotation="90"/>
    </xf>
    <xf numFmtId="0" fontId="11" fillId="5" borderId="3" xfId="0" applyFont="1" applyFill="1" applyBorder="1" applyAlignment="1">
      <alignment textRotation="90"/>
    </xf>
    <xf numFmtId="0" fontId="0" fillId="5" borderId="3" xfId="0" applyFont="1" applyFill="1" applyBorder="1"/>
    <xf numFmtId="0" fontId="0" fillId="6" borderId="3" xfId="0" applyFont="1" applyFill="1" applyBorder="1"/>
    <xf numFmtId="0" fontId="11" fillId="6" borderId="3" xfId="0" applyFont="1" applyFill="1" applyBorder="1" applyAlignment="1">
      <alignment textRotation="90"/>
    </xf>
    <xf numFmtId="0" fontId="4" fillId="6" borderId="3" xfId="0" applyFont="1" applyFill="1" applyBorder="1" applyAlignment="1">
      <alignment textRotation="90"/>
    </xf>
    <xf numFmtId="0" fontId="4" fillId="5" borderId="4" xfId="0" applyFont="1" applyFill="1" applyBorder="1" applyAlignment="1">
      <alignment textRotation="90"/>
    </xf>
    <xf numFmtId="0" fontId="0" fillId="0" borderId="10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2" fillId="0" borderId="1" xfId="0" applyFont="1" applyBorder="1"/>
    <xf numFmtId="0" fontId="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abSelected="1" zoomScale="80" zoomScaleNormal="80" workbookViewId="0">
      <pane ySplit="4" topLeftCell="A5" activePane="bottomLeft" state="frozen"/>
      <selection pane="bottomLeft" activeCell="AK9" sqref="AK9"/>
    </sheetView>
  </sheetViews>
  <sheetFormatPr defaultColWidth="8.88671875" defaultRowHeight="14.4" x14ac:dyDescent="0.3"/>
  <cols>
    <col min="1" max="1" width="7.88671875" style="29" bestFit="1" customWidth="1"/>
    <col min="2" max="2" width="7.88671875" style="29" customWidth="1"/>
    <col min="3" max="3" width="22.109375" style="30" bestFit="1" customWidth="1"/>
    <col min="4" max="29" width="3.33203125" style="31" customWidth="1"/>
    <col min="30" max="30" width="6.5546875" style="49" bestFit="1" customWidth="1"/>
    <col min="31" max="33" width="6.5546875" style="31" bestFit="1" customWidth="1"/>
    <col min="34" max="34" width="5.88671875" style="31" customWidth="1"/>
    <col min="35" max="35" width="6.5546875" style="49" bestFit="1" customWidth="1"/>
    <col min="36" max="38" width="6.5546875" style="31" bestFit="1" customWidth="1"/>
    <col min="39" max="42" width="9.88671875" style="31" bestFit="1" customWidth="1"/>
    <col min="43" max="43" width="8.88671875" style="31"/>
    <col min="44" max="44" width="16.21875" style="31" bestFit="1" customWidth="1"/>
    <col min="45" max="16384" width="8.88671875" style="31"/>
  </cols>
  <sheetData>
    <row r="1" spans="1:50" x14ac:dyDescent="0.3">
      <c r="D1" s="101" t="s">
        <v>441</v>
      </c>
      <c r="E1" s="102"/>
      <c r="F1" s="97" t="s">
        <v>438</v>
      </c>
      <c r="G1" s="98"/>
      <c r="H1" s="98"/>
      <c r="I1" s="98"/>
      <c r="J1" s="98"/>
      <c r="K1" s="98"/>
      <c r="L1" s="98"/>
      <c r="M1" s="98"/>
      <c r="N1" s="99" t="s">
        <v>440</v>
      </c>
      <c r="O1" s="100"/>
      <c r="P1" s="100"/>
      <c r="Q1" s="100"/>
      <c r="R1" s="100"/>
      <c r="S1" s="100"/>
      <c r="T1" s="100"/>
      <c r="U1" s="100"/>
      <c r="V1" s="97" t="s">
        <v>439</v>
      </c>
      <c r="W1" s="98"/>
      <c r="X1" s="98"/>
      <c r="Y1" s="98"/>
      <c r="Z1" s="98"/>
      <c r="AA1" s="98"/>
      <c r="AB1" s="98"/>
      <c r="AC1" s="98"/>
      <c r="AD1" s="91" t="s">
        <v>441</v>
      </c>
      <c r="AE1" s="91" t="s">
        <v>438</v>
      </c>
      <c r="AF1" s="91" t="s">
        <v>440</v>
      </c>
      <c r="AG1" s="91" t="s">
        <v>439</v>
      </c>
      <c r="AI1" s="91" t="s">
        <v>441</v>
      </c>
      <c r="AJ1" s="91" t="s">
        <v>438</v>
      </c>
      <c r="AK1" s="91" t="s">
        <v>440</v>
      </c>
      <c r="AL1" s="91" t="s">
        <v>439</v>
      </c>
      <c r="AM1" s="91" t="s">
        <v>441</v>
      </c>
      <c r="AN1" s="91" t="s">
        <v>438</v>
      </c>
      <c r="AO1" s="91" t="s">
        <v>440</v>
      </c>
      <c r="AP1" s="91" t="s">
        <v>439</v>
      </c>
    </row>
    <row r="2" spans="1:50" s="67" customFormat="1" x14ac:dyDescent="0.3">
      <c r="C2" s="68"/>
      <c r="D2" s="72">
        <v>25</v>
      </c>
      <c r="E2" s="74">
        <v>24</v>
      </c>
      <c r="F2" s="69">
        <v>23</v>
      </c>
      <c r="G2" s="70">
        <v>22</v>
      </c>
      <c r="H2" s="70">
        <v>21</v>
      </c>
      <c r="I2" s="70">
        <v>20</v>
      </c>
      <c r="J2" s="70">
        <v>19</v>
      </c>
      <c r="K2" s="70">
        <v>18</v>
      </c>
      <c r="L2" s="70">
        <v>17</v>
      </c>
      <c r="M2" s="71">
        <v>16</v>
      </c>
      <c r="N2" s="72">
        <v>15</v>
      </c>
      <c r="O2" s="73">
        <v>14</v>
      </c>
      <c r="P2" s="73">
        <v>13</v>
      </c>
      <c r="Q2" s="73">
        <v>12</v>
      </c>
      <c r="R2" s="73">
        <v>11</v>
      </c>
      <c r="S2" s="73">
        <v>10</v>
      </c>
      <c r="T2" s="73">
        <v>9</v>
      </c>
      <c r="U2" s="74">
        <v>8</v>
      </c>
      <c r="V2" s="69">
        <v>7</v>
      </c>
      <c r="W2" s="70">
        <v>6</v>
      </c>
      <c r="X2" s="70">
        <v>5</v>
      </c>
      <c r="Y2" s="70">
        <v>4</v>
      </c>
      <c r="Z2" s="70">
        <v>3</v>
      </c>
      <c r="AA2" s="70">
        <v>2</v>
      </c>
      <c r="AB2" s="70">
        <v>1</v>
      </c>
      <c r="AC2" s="71">
        <v>0</v>
      </c>
      <c r="AD2" s="92"/>
      <c r="AE2" s="92">
        <v>2</v>
      </c>
      <c r="AF2" s="92">
        <v>2</v>
      </c>
      <c r="AG2" s="92">
        <v>2</v>
      </c>
      <c r="AI2" s="92"/>
      <c r="AJ2" s="92">
        <v>2</v>
      </c>
      <c r="AK2" s="92">
        <v>2</v>
      </c>
      <c r="AL2" s="92">
        <v>2</v>
      </c>
      <c r="AM2" s="92"/>
      <c r="AN2" s="92">
        <v>2</v>
      </c>
      <c r="AO2" s="92">
        <v>2</v>
      </c>
      <c r="AP2" s="92">
        <v>2</v>
      </c>
    </row>
    <row r="3" spans="1:50" s="67" customFormat="1" x14ac:dyDescent="0.3">
      <c r="C3" s="5" t="s">
        <v>442</v>
      </c>
      <c r="D3" s="72"/>
      <c r="E3" s="88" t="s">
        <v>166</v>
      </c>
      <c r="F3" s="85" t="s">
        <v>166</v>
      </c>
      <c r="G3" s="70"/>
      <c r="H3" s="87" t="s">
        <v>166</v>
      </c>
      <c r="I3" s="70"/>
      <c r="J3" s="70"/>
      <c r="K3" s="70"/>
      <c r="L3" s="87" t="s">
        <v>166</v>
      </c>
      <c r="M3" s="71"/>
      <c r="N3" s="84"/>
      <c r="O3" s="73"/>
      <c r="P3" s="73"/>
      <c r="Q3" s="86" t="s">
        <v>166</v>
      </c>
      <c r="R3" s="73"/>
      <c r="S3" s="86" t="s">
        <v>166</v>
      </c>
      <c r="T3" s="73"/>
      <c r="U3" s="74"/>
      <c r="V3" s="85" t="s">
        <v>166</v>
      </c>
      <c r="W3" s="70"/>
      <c r="X3" s="70"/>
      <c r="Y3" s="70"/>
      <c r="Z3" s="70"/>
      <c r="AA3" s="70"/>
      <c r="AB3" s="70"/>
      <c r="AC3" s="71"/>
      <c r="AD3" s="93"/>
      <c r="AE3" s="93"/>
      <c r="AF3" s="93"/>
      <c r="AG3" s="93"/>
      <c r="AI3" s="93"/>
      <c r="AJ3" s="93"/>
      <c r="AK3" s="93"/>
      <c r="AL3" s="93"/>
      <c r="AM3" s="93"/>
      <c r="AN3" s="93"/>
      <c r="AO3" s="93"/>
      <c r="AP3" s="93"/>
    </row>
    <row r="4" spans="1:50" s="30" customFormat="1" ht="130.80000000000001" x14ac:dyDescent="0.3">
      <c r="A4" s="54" t="s">
        <v>159</v>
      </c>
      <c r="B4" s="54" t="s">
        <v>201</v>
      </c>
      <c r="C4" s="55" t="s">
        <v>62</v>
      </c>
      <c r="D4" s="83" t="s">
        <v>437</v>
      </c>
      <c r="E4" s="77" t="s">
        <v>384</v>
      </c>
      <c r="F4" s="76" t="s">
        <v>1</v>
      </c>
      <c r="G4" s="76" t="s">
        <v>6</v>
      </c>
      <c r="H4" s="76" t="s">
        <v>7</v>
      </c>
      <c r="I4" s="81" t="s">
        <v>8</v>
      </c>
      <c r="J4" s="81" t="s">
        <v>9</v>
      </c>
      <c r="K4" s="81" t="s">
        <v>10</v>
      </c>
      <c r="L4" s="81" t="s">
        <v>15</v>
      </c>
      <c r="M4" s="81" t="s">
        <v>45</v>
      </c>
      <c r="N4" s="77" t="s">
        <v>11</v>
      </c>
      <c r="O4" s="81" t="s">
        <v>12</v>
      </c>
      <c r="P4" s="81" t="s">
        <v>13</v>
      </c>
      <c r="Q4" s="77" t="s">
        <v>433</v>
      </c>
      <c r="R4" s="76" t="s">
        <v>157</v>
      </c>
      <c r="S4" s="76" t="s">
        <v>156</v>
      </c>
      <c r="T4" s="81" t="s">
        <v>20</v>
      </c>
      <c r="U4" s="81" t="s">
        <v>21</v>
      </c>
      <c r="V4" s="77" t="s">
        <v>434</v>
      </c>
      <c r="W4" s="82" t="s">
        <v>332</v>
      </c>
      <c r="X4" s="78" t="s">
        <v>32</v>
      </c>
      <c r="Y4" s="78" t="s">
        <v>33</v>
      </c>
      <c r="Z4" s="78" t="s">
        <v>34</v>
      </c>
      <c r="AA4" s="78" t="s">
        <v>35</v>
      </c>
      <c r="AB4" s="78" t="s">
        <v>36</v>
      </c>
      <c r="AC4" s="78" t="s">
        <v>37</v>
      </c>
      <c r="AD4" s="94" t="s">
        <v>429</v>
      </c>
      <c r="AE4" s="95"/>
      <c r="AF4" s="95"/>
      <c r="AG4" s="96"/>
      <c r="AH4" s="56"/>
      <c r="AI4" s="94" t="s">
        <v>430</v>
      </c>
      <c r="AJ4" s="95"/>
      <c r="AK4" s="95"/>
      <c r="AL4" s="96"/>
      <c r="AM4" s="56"/>
      <c r="AN4" s="56"/>
      <c r="AO4" s="56"/>
      <c r="AP4" s="56"/>
    </row>
    <row r="5" spans="1:50" x14ac:dyDescent="0.3">
      <c r="A5" s="57">
        <v>0</v>
      </c>
      <c r="B5" s="57" t="str">
        <f>"0x" &amp; DEC2HEX(A5)</f>
        <v>0x0</v>
      </c>
      <c r="C5" s="58" t="s">
        <v>16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53">
        <v>0</v>
      </c>
      <c r="W5" s="29">
        <v>0</v>
      </c>
      <c r="X5" s="34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50" t="str">
        <f t="shared" ref="AD5:AD20" si="0">BIN2HEX("000000" &amp; D5 &amp;E5, 2)</f>
        <v>00</v>
      </c>
      <c r="AE5" s="35" t="str">
        <f t="shared" ref="AE5:AE16" si="1">BIN2HEX(IF(F5="x", 0, F5) &amp; IF(G5="x", 0, G5) &amp; IF(H5="x", 0, H5) &amp; IF(I5="x", 0, I5) &amp; IF(J5="x", 0, J5) &amp; IF(K5="x", 0, K5) &amp; IF(L5="x", 0, L5) &amp; IF(M5="x", 0, M5), 2)</f>
        <v>00</v>
      </c>
      <c r="AF5" s="35" t="str">
        <f t="shared" ref="AF5:AF16" si="2">BIN2HEX(IF(N5="x", 0, N5) &amp; IF(O5="x", 0, O5) &amp; IF(P5="x", 0, P5) &amp; IF(Q5="x", 0, Q5) &amp;  IF(R5="x", 0, R5) &amp; IF(S5="x", 0, S5) &amp; IF(T5="x", 0, T5) &amp; IF(U5="x", 0, U5), 2)</f>
        <v>00</v>
      </c>
      <c r="AG5" s="32" t="str">
        <f t="shared" ref="AG5:AG16" si="3">BIN2HEX(IF(V5="x", 0, V5) &amp; IF(W5="x", 0, W5) &amp; IF(X5="x", 0, X5) &amp; IF(Y5="x", 0, Y5) &amp; IF(Z5="x", 0, Z5) &amp; IF(AA5="x", 0, AA5) &amp; IF(AB5="x", 0, AB5) &amp; IF(AC5="x", 0, AC5), 2)</f>
        <v>00</v>
      </c>
      <c r="AH5" s="35"/>
      <c r="AI5" s="50" t="str">
        <f>BIN2HEX("000000" &amp; D5 &amp; (1-E5), 2)</f>
        <v>01</v>
      </c>
      <c r="AJ5" s="35" t="str">
        <f>BIN2HEX(IF(F5="x", 1, 1-F5) &amp; IF(G5="x", 0, G5) &amp; IF(H5="x", 1, 1-H5) &amp; IF(I5="x", 0, I5) &amp; IF(J5="x", 0, J5) &amp; IF(K5="x", 0, K5) &amp; IF(L5="x", 1, 1-L5) &amp; IF(M5="x", 0, M5), 2)</f>
        <v>A2</v>
      </c>
      <c r="AK5" s="35" t="str">
        <f>BIN2HEX(IF(N5="x", 0, N5) &amp; IF(O5="x", 0, O5) &amp; IF(P5="x", 0, P5) &amp; IF(Q5="x", 1, 1-Q5) &amp;  IF(R5="x", 0, R5) &amp; IF(S5="x", 1, 1-S5) &amp; IF(T5="x", 0, T5) &amp; IF(U5="x", 0, U5), 2)</f>
        <v>14</v>
      </c>
      <c r="AL5" s="36" t="str">
        <f>BIN2HEX(IF(V5="x", 1, 1-V5) &amp; IF(W5="x", 0, W5) &amp; IF(X5="x", 0, X5) &amp; IF(Y5="x", 0, Y5) &amp; IF(Z5="x", 0, Z5) &amp; IF(AA5="x", 0, AA5) &amp; IF(AB5="x", 0, AB5) &amp; IF(AC5="x", 0, AC5), 2)</f>
        <v>80</v>
      </c>
      <c r="AM5" s="35" t="str">
        <f t="shared" ref="AM5:AM22" si="4">HEX2BIN(AI5, 8)</f>
        <v>00000001</v>
      </c>
      <c r="AN5" s="35" t="str">
        <f t="shared" ref="AN5:AN22" si="5">HEX2BIN(AJ5, 8)</f>
        <v>10100010</v>
      </c>
      <c r="AO5" s="35" t="str">
        <f t="shared" ref="AO5:AO22" si="6">HEX2BIN(AK5, 8)</f>
        <v>00010100</v>
      </c>
      <c r="AP5" s="35" t="str">
        <f t="shared" ref="AP5:AP22" si="7">HEX2BIN(AL5, 8)</f>
        <v>10000000</v>
      </c>
      <c r="AT5" s="31">
        <v>1</v>
      </c>
      <c r="AU5" s="31">
        <f>1-AT5</f>
        <v>0</v>
      </c>
      <c r="AV5" s="27" t="s">
        <v>431</v>
      </c>
      <c r="AX5" s="33"/>
    </row>
    <row r="6" spans="1:50" x14ac:dyDescent="0.3">
      <c r="A6" s="57">
        <v>1</v>
      </c>
      <c r="B6" s="57" t="str">
        <f>"0x" &amp; DEC2HEX(A6)</f>
        <v>0x1</v>
      </c>
      <c r="C6" s="58" t="s">
        <v>0</v>
      </c>
      <c r="D6" s="29">
        <v>0</v>
      </c>
      <c r="E6" s="29">
        <v>0</v>
      </c>
      <c r="F6" s="29">
        <v>1</v>
      </c>
      <c r="G6" s="29">
        <v>1</v>
      </c>
      <c r="H6" s="29">
        <v>0</v>
      </c>
      <c r="I6" s="29">
        <v>0</v>
      </c>
      <c r="J6" s="29">
        <v>0</v>
      </c>
      <c r="K6" s="29" t="s">
        <v>14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34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50" t="str">
        <f t="shared" si="0"/>
        <v>00</v>
      </c>
      <c r="AE6" s="35" t="str">
        <f t="shared" si="1"/>
        <v>C0</v>
      </c>
      <c r="AF6" s="35" t="str">
        <f t="shared" si="2"/>
        <v>00</v>
      </c>
      <c r="AG6" s="36" t="str">
        <f t="shared" si="3"/>
        <v>00</v>
      </c>
      <c r="AH6" s="35"/>
      <c r="AI6" s="50" t="str">
        <f t="shared" ref="AI6:AI51" si="8">BIN2HEX("000000" &amp; D6 &amp; (1-E6), 2)</f>
        <v>01</v>
      </c>
      <c r="AJ6" s="35" t="str">
        <f t="shared" ref="AJ6:AJ51" si="9">BIN2HEX(IF(F6="x", 1, 1-F6) &amp; IF(G6="x", 0, G6) &amp; IF(H6="x", 1, 1-H6) &amp; IF(I6="x", 0, I6) &amp; IF(J6="x", 0, J6) &amp; IF(K6="x", 0, K6) &amp; IF(L6="x", 1, 1-L6) &amp; IF(M6="x", 0, M6), 2)</f>
        <v>62</v>
      </c>
      <c r="AK6" s="35" t="str">
        <f t="shared" ref="AK6:AK51" si="10">BIN2HEX(IF(N6="x", 0, N6) &amp; IF(O6="x", 0, O6) &amp; IF(P6="x", 0, P6) &amp; IF(Q6="x", 1, 1-Q6) &amp;  IF(R6="x", 0, R6) &amp; IF(S6="x", 1, 1-S6) &amp; IF(T6="x", 0, T6) &amp; IF(U6="x", 0, U6), 2)</f>
        <v>14</v>
      </c>
      <c r="AL6" s="36" t="str">
        <f t="shared" ref="AL6:AL51" si="11">BIN2HEX(IF(V6="x", 1, 1-V6) &amp; IF(W6="x", 0, W6) &amp; IF(X6="x", 0, X6) &amp; IF(Y6="x", 0, Y6) &amp; IF(Z6="x", 0, Z6) &amp; IF(AA6="x", 0, AA6) &amp; IF(AB6="x", 0, AB6) &amp; IF(AC6="x", 0, AC6), 2)</f>
        <v>80</v>
      </c>
      <c r="AM6" s="35" t="str">
        <f t="shared" si="4"/>
        <v>00000001</v>
      </c>
      <c r="AN6" s="35" t="str">
        <f t="shared" si="5"/>
        <v>01100010</v>
      </c>
      <c r="AO6" s="35" t="str">
        <f t="shared" si="6"/>
        <v>00010100</v>
      </c>
      <c r="AP6" s="35" t="str">
        <f t="shared" si="7"/>
        <v>10000000</v>
      </c>
      <c r="AX6" s="33"/>
    </row>
    <row r="7" spans="1:50" x14ac:dyDescent="0.3">
      <c r="A7" s="57">
        <v>2</v>
      </c>
      <c r="B7" s="57" t="str">
        <f t="shared" ref="B7:B48" si="12">"0x" &amp; DEC2HEX(A7)</f>
        <v>0x2</v>
      </c>
      <c r="C7" s="58" t="s">
        <v>2</v>
      </c>
      <c r="D7" s="29">
        <v>0</v>
      </c>
      <c r="E7" s="29">
        <v>0</v>
      </c>
      <c r="F7" s="29">
        <v>0</v>
      </c>
      <c r="G7" s="29">
        <v>1</v>
      </c>
      <c r="H7" s="29">
        <v>1</v>
      </c>
      <c r="I7" s="29">
        <v>0</v>
      </c>
      <c r="J7" s="29">
        <v>0</v>
      </c>
      <c r="K7" s="29" t="s">
        <v>14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0</v>
      </c>
      <c r="V7" s="29">
        <v>0</v>
      </c>
      <c r="W7" s="29">
        <v>0</v>
      </c>
      <c r="X7" s="34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50" t="str">
        <f t="shared" si="0"/>
        <v>00</v>
      </c>
      <c r="AE7" s="35" t="str">
        <f t="shared" si="1"/>
        <v>60</v>
      </c>
      <c r="AF7" s="35" t="str">
        <f t="shared" si="2"/>
        <v>04</v>
      </c>
      <c r="AG7" s="36" t="str">
        <f t="shared" si="3"/>
        <v>00</v>
      </c>
      <c r="AH7" s="35"/>
      <c r="AI7" s="50" t="str">
        <f t="shared" si="8"/>
        <v>01</v>
      </c>
      <c r="AJ7" s="35" t="str">
        <f t="shared" si="9"/>
        <v>C2</v>
      </c>
      <c r="AK7" s="35" t="str">
        <f t="shared" si="10"/>
        <v>10</v>
      </c>
      <c r="AL7" s="36" t="str">
        <f t="shared" si="11"/>
        <v>80</v>
      </c>
      <c r="AM7" s="35" t="str">
        <f t="shared" si="4"/>
        <v>00000001</v>
      </c>
      <c r="AN7" s="35" t="str">
        <f t="shared" si="5"/>
        <v>11000010</v>
      </c>
      <c r="AO7" s="35" t="str">
        <f t="shared" si="6"/>
        <v>00010000</v>
      </c>
      <c r="AP7" s="35" t="str">
        <f t="shared" si="7"/>
        <v>10000000</v>
      </c>
      <c r="AX7" s="33"/>
    </row>
    <row r="8" spans="1:50" x14ac:dyDescent="0.3">
      <c r="A8" s="57">
        <v>3</v>
      </c>
      <c r="B8" s="57" t="str">
        <f t="shared" si="12"/>
        <v>0x3</v>
      </c>
      <c r="C8" s="58" t="s">
        <v>3</v>
      </c>
      <c r="D8" s="29">
        <v>0</v>
      </c>
      <c r="E8" s="29">
        <v>0</v>
      </c>
      <c r="F8" s="29">
        <v>0</v>
      </c>
      <c r="G8" s="29">
        <v>1</v>
      </c>
      <c r="H8" s="29">
        <v>0</v>
      </c>
      <c r="I8" s="29">
        <v>1</v>
      </c>
      <c r="J8" s="29">
        <v>1</v>
      </c>
      <c r="K8" s="29">
        <v>1</v>
      </c>
      <c r="L8" s="29">
        <v>1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34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50" t="str">
        <f t="shared" si="0"/>
        <v>00</v>
      </c>
      <c r="AE8" s="35" t="str">
        <f t="shared" si="1"/>
        <v>5E</v>
      </c>
      <c r="AF8" s="35" t="str">
        <f t="shared" si="2"/>
        <v>00</v>
      </c>
      <c r="AG8" s="36" t="str">
        <f t="shared" si="3"/>
        <v>00</v>
      </c>
      <c r="AH8" s="35"/>
      <c r="AI8" s="50" t="str">
        <f t="shared" si="8"/>
        <v>01</v>
      </c>
      <c r="AJ8" s="35" t="str">
        <f t="shared" si="9"/>
        <v>FC</v>
      </c>
      <c r="AK8" s="35" t="str">
        <f t="shared" si="10"/>
        <v>14</v>
      </c>
      <c r="AL8" s="36" t="str">
        <f t="shared" si="11"/>
        <v>80</v>
      </c>
      <c r="AM8" s="35" t="str">
        <f t="shared" si="4"/>
        <v>00000001</v>
      </c>
      <c r="AN8" s="35" t="str">
        <f t="shared" si="5"/>
        <v>11111100</v>
      </c>
      <c r="AO8" s="35" t="str">
        <f t="shared" si="6"/>
        <v>00010100</v>
      </c>
      <c r="AP8" s="35" t="str">
        <f t="shared" si="7"/>
        <v>10000000</v>
      </c>
      <c r="AX8" s="33"/>
    </row>
    <row r="9" spans="1:50" x14ac:dyDescent="0.3">
      <c r="A9" s="57">
        <v>4</v>
      </c>
      <c r="B9" s="57" t="str">
        <f t="shared" si="12"/>
        <v>0x4</v>
      </c>
      <c r="C9" s="58" t="s">
        <v>165</v>
      </c>
      <c r="D9" s="29">
        <v>0</v>
      </c>
      <c r="E9" s="29">
        <v>0</v>
      </c>
      <c r="F9" s="29">
        <v>0</v>
      </c>
      <c r="G9" s="29">
        <v>1</v>
      </c>
      <c r="H9" s="29">
        <v>0</v>
      </c>
      <c r="I9" s="29">
        <v>0</v>
      </c>
      <c r="J9" s="29">
        <v>1</v>
      </c>
      <c r="K9" s="29">
        <v>1</v>
      </c>
      <c r="L9" s="29">
        <v>1</v>
      </c>
      <c r="M9" s="29">
        <v>1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34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50" t="str">
        <f t="shared" si="0"/>
        <v>00</v>
      </c>
      <c r="AE9" s="35" t="str">
        <f t="shared" si="1"/>
        <v>4F</v>
      </c>
      <c r="AF9" s="35" t="str">
        <f t="shared" si="2"/>
        <v>00</v>
      </c>
      <c r="AG9" s="36" t="str">
        <f t="shared" si="3"/>
        <v>00</v>
      </c>
      <c r="AH9" s="35"/>
      <c r="AI9" s="50" t="str">
        <f t="shared" si="8"/>
        <v>01</v>
      </c>
      <c r="AJ9" s="35" t="str">
        <f t="shared" si="9"/>
        <v>ED</v>
      </c>
      <c r="AK9" s="35" t="str">
        <f t="shared" si="10"/>
        <v>14</v>
      </c>
      <c r="AL9" s="36" t="str">
        <f t="shared" si="11"/>
        <v>80</v>
      </c>
      <c r="AM9" s="35" t="str">
        <f t="shared" si="4"/>
        <v>00000001</v>
      </c>
      <c r="AN9" s="35" t="str">
        <f t="shared" si="5"/>
        <v>11101101</v>
      </c>
      <c r="AO9" s="35" t="str">
        <f t="shared" si="6"/>
        <v>00010100</v>
      </c>
      <c r="AP9" s="35" t="str">
        <f t="shared" si="7"/>
        <v>10000000</v>
      </c>
      <c r="AR9" s="106" t="s">
        <v>432</v>
      </c>
      <c r="AX9" s="33"/>
    </row>
    <row r="10" spans="1:50" x14ac:dyDescent="0.3">
      <c r="A10" s="57">
        <v>5</v>
      </c>
      <c r="B10" s="57" t="str">
        <f t="shared" si="12"/>
        <v>0x5</v>
      </c>
      <c r="C10" s="58" t="s">
        <v>4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 t="s">
        <v>14</v>
      </c>
      <c r="L10" s="29">
        <v>0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34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50" t="str">
        <f t="shared" si="0"/>
        <v>00</v>
      </c>
      <c r="AE10" s="35" t="str">
        <f t="shared" si="1"/>
        <v>00</v>
      </c>
      <c r="AF10" s="35" t="str">
        <f t="shared" si="2"/>
        <v>40</v>
      </c>
      <c r="AG10" s="36" t="str">
        <f t="shared" si="3"/>
        <v>00</v>
      </c>
      <c r="AH10" s="35"/>
      <c r="AI10" s="50" t="str">
        <f t="shared" si="8"/>
        <v>01</v>
      </c>
      <c r="AJ10" s="35" t="str">
        <f t="shared" si="9"/>
        <v>A2</v>
      </c>
      <c r="AK10" s="35" t="str">
        <f t="shared" si="10"/>
        <v>54</v>
      </c>
      <c r="AL10" s="36" t="str">
        <f t="shared" si="11"/>
        <v>80</v>
      </c>
      <c r="AM10" s="35" t="str">
        <f t="shared" si="4"/>
        <v>00000001</v>
      </c>
      <c r="AN10" s="35" t="str">
        <f t="shared" si="5"/>
        <v>10100010</v>
      </c>
      <c r="AO10" s="35" t="str">
        <f t="shared" si="6"/>
        <v>01010100</v>
      </c>
      <c r="AP10" s="35" t="str">
        <f t="shared" si="7"/>
        <v>10000000</v>
      </c>
      <c r="AR10" s="79" t="s">
        <v>435</v>
      </c>
      <c r="AX10" s="33"/>
    </row>
    <row r="11" spans="1:50" x14ac:dyDescent="0.3">
      <c r="A11" s="57">
        <v>6</v>
      </c>
      <c r="B11" s="57" t="str">
        <f t="shared" si="12"/>
        <v>0x6</v>
      </c>
      <c r="C11" s="58" t="s">
        <v>5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 t="s">
        <v>14</v>
      </c>
      <c r="L11" s="29">
        <v>0</v>
      </c>
      <c r="M11" s="29">
        <v>0</v>
      </c>
      <c r="N11" s="29">
        <v>0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34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50" t="str">
        <f t="shared" si="0"/>
        <v>00</v>
      </c>
      <c r="AE11" s="35" t="str">
        <f t="shared" si="1"/>
        <v>00</v>
      </c>
      <c r="AF11" s="35" t="str">
        <f t="shared" si="2"/>
        <v>60</v>
      </c>
      <c r="AG11" s="36" t="str">
        <f t="shared" si="3"/>
        <v>00</v>
      </c>
      <c r="AH11" s="35"/>
      <c r="AI11" s="50" t="str">
        <f t="shared" si="8"/>
        <v>01</v>
      </c>
      <c r="AJ11" s="35" t="str">
        <f t="shared" si="9"/>
        <v>A2</v>
      </c>
      <c r="AK11" s="35" t="str">
        <f t="shared" si="10"/>
        <v>74</v>
      </c>
      <c r="AL11" s="36" t="str">
        <f t="shared" si="11"/>
        <v>80</v>
      </c>
      <c r="AM11" s="35" t="str">
        <f t="shared" si="4"/>
        <v>00000001</v>
      </c>
      <c r="AN11" s="35" t="str">
        <f t="shared" si="5"/>
        <v>10100010</v>
      </c>
      <c r="AO11" s="35" t="str">
        <f t="shared" si="6"/>
        <v>01110100</v>
      </c>
      <c r="AP11" s="35" t="str">
        <f t="shared" si="7"/>
        <v>10000000</v>
      </c>
      <c r="AR11" s="80" t="s">
        <v>436</v>
      </c>
      <c r="AX11" s="33"/>
    </row>
    <row r="12" spans="1:50" x14ac:dyDescent="0.3">
      <c r="A12" s="57">
        <v>7</v>
      </c>
      <c r="B12" s="57" t="str">
        <f t="shared" si="12"/>
        <v>0x7</v>
      </c>
      <c r="C12" s="58" t="s">
        <v>17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 t="s">
        <v>14</v>
      </c>
      <c r="L12" s="29">
        <v>0</v>
      </c>
      <c r="M12" s="29">
        <v>0</v>
      </c>
      <c r="N12" s="29">
        <v>0</v>
      </c>
      <c r="O12" s="29">
        <v>1</v>
      </c>
      <c r="P12" s="29">
        <v>0</v>
      </c>
      <c r="Q12" s="29">
        <v>0</v>
      </c>
      <c r="R12" s="29">
        <v>0</v>
      </c>
      <c r="S12" s="29">
        <v>0</v>
      </c>
      <c r="T12" s="29">
        <v>1</v>
      </c>
      <c r="U12" s="29">
        <v>0</v>
      </c>
      <c r="V12" s="29">
        <v>0</v>
      </c>
      <c r="W12" s="29">
        <v>0</v>
      </c>
      <c r="X12" s="34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50" t="str">
        <f t="shared" si="0"/>
        <v>00</v>
      </c>
      <c r="AE12" s="35" t="str">
        <f t="shared" si="1"/>
        <v>00</v>
      </c>
      <c r="AF12" s="35" t="str">
        <f t="shared" si="2"/>
        <v>42</v>
      </c>
      <c r="AG12" s="36" t="str">
        <f t="shared" si="3"/>
        <v>00</v>
      </c>
      <c r="AH12" s="35"/>
      <c r="AI12" s="50" t="str">
        <f t="shared" si="8"/>
        <v>01</v>
      </c>
      <c r="AJ12" s="35" t="str">
        <f t="shared" si="9"/>
        <v>A2</v>
      </c>
      <c r="AK12" s="35" t="str">
        <f t="shared" si="10"/>
        <v>56</v>
      </c>
      <c r="AL12" s="36" t="str">
        <f t="shared" si="11"/>
        <v>80</v>
      </c>
      <c r="AM12" s="35" t="str">
        <f t="shared" si="4"/>
        <v>00000001</v>
      </c>
      <c r="AN12" s="35" t="str">
        <f t="shared" si="5"/>
        <v>10100010</v>
      </c>
      <c r="AO12" s="35" t="str">
        <f t="shared" si="6"/>
        <v>01010110</v>
      </c>
      <c r="AP12" s="35" t="str">
        <f t="shared" si="7"/>
        <v>10000000</v>
      </c>
      <c r="AX12" s="33"/>
    </row>
    <row r="13" spans="1:50" x14ac:dyDescent="0.3">
      <c r="A13" s="57">
        <v>8</v>
      </c>
      <c r="B13" s="57" t="str">
        <f t="shared" si="12"/>
        <v>0x8</v>
      </c>
      <c r="C13" s="58" t="s">
        <v>18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 t="s">
        <v>14</v>
      </c>
      <c r="L13" s="29">
        <v>0</v>
      </c>
      <c r="M13" s="29">
        <v>0</v>
      </c>
      <c r="N13" s="29">
        <v>0</v>
      </c>
      <c r="O13" s="29">
        <v>1</v>
      </c>
      <c r="P13" s="29">
        <v>1</v>
      </c>
      <c r="Q13" s="29">
        <v>0</v>
      </c>
      <c r="R13" s="29">
        <v>0</v>
      </c>
      <c r="S13" s="29">
        <v>0</v>
      </c>
      <c r="T13" s="29">
        <v>1</v>
      </c>
      <c r="U13" s="29">
        <v>0</v>
      </c>
      <c r="V13" s="29">
        <v>0</v>
      </c>
      <c r="W13" s="29">
        <v>0</v>
      </c>
      <c r="X13" s="34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50" t="str">
        <f t="shared" si="0"/>
        <v>00</v>
      </c>
      <c r="AE13" s="35" t="str">
        <f t="shared" si="1"/>
        <v>00</v>
      </c>
      <c r="AF13" s="35" t="str">
        <f t="shared" si="2"/>
        <v>62</v>
      </c>
      <c r="AG13" s="36" t="str">
        <f t="shared" si="3"/>
        <v>00</v>
      </c>
      <c r="AH13" s="35"/>
      <c r="AI13" s="50" t="str">
        <f t="shared" si="8"/>
        <v>01</v>
      </c>
      <c r="AJ13" s="35" t="str">
        <f t="shared" si="9"/>
        <v>A2</v>
      </c>
      <c r="AK13" s="35" t="str">
        <f t="shared" si="10"/>
        <v>76</v>
      </c>
      <c r="AL13" s="36" t="str">
        <f t="shared" si="11"/>
        <v>80</v>
      </c>
      <c r="AM13" s="35" t="str">
        <f t="shared" si="4"/>
        <v>00000001</v>
      </c>
      <c r="AN13" s="35" t="str">
        <f t="shared" si="5"/>
        <v>10100010</v>
      </c>
      <c r="AO13" s="35" t="str">
        <f t="shared" si="6"/>
        <v>01110110</v>
      </c>
      <c r="AP13" s="35" t="str">
        <f t="shared" si="7"/>
        <v>10000000</v>
      </c>
      <c r="AX13" s="33"/>
    </row>
    <row r="14" spans="1:50" x14ac:dyDescent="0.3">
      <c r="A14" s="57">
        <v>9</v>
      </c>
      <c r="B14" s="57" t="str">
        <f t="shared" si="12"/>
        <v>0x9</v>
      </c>
      <c r="C14" s="58" t="s">
        <v>19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 t="s">
        <v>14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1</v>
      </c>
      <c r="V14" s="29">
        <v>0</v>
      </c>
      <c r="W14" s="29">
        <v>0</v>
      </c>
      <c r="X14" s="34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50" t="str">
        <f t="shared" si="0"/>
        <v>00</v>
      </c>
      <c r="AE14" s="35" t="str">
        <f t="shared" si="1"/>
        <v>00</v>
      </c>
      <c r="AF14" s="35" t="str">
        <f t="shared" si="2"/>
        <v>01</v>
      </c>
      <c r="AG14" s="36" t="str">
        <f t="shared" si="3"/>
        <v>00</v>
      </c>
      <c r="AH14" s="35"/>
      <c r="AI14" s="50" t="str">
        <f t="shared" si="8"/>
        <v>01</v>
      </c>
      <c r="AJ14" s="35" t="str">
        <f t="shared" si="9"/>
        <v>A2</v>
      </c>
      <c r="AK14" s="35" t="str">
        <f t="shared" si="10"/>
        <v>15</v>
      </c>
      <c r="AL14" s="36" t="str">
        <f t="shared" si="11"/>
        <v>80</v>
      </c>
      <c r="AM14" s="35" t="str">
        <f t="shared" si="4"/>
        <v>00000001</v>
      </c>
      <c r="AN14" s="35" t="str">
        <f t="shared" si="5"/>
        <v>10100010</v>
      </c>
      <c r="AO14" s="35" t="str">
        <f t="shared" si="6"/>
        <v>00010101</v>
      </c>
      <c r="AP14" s="35" t="str">
        <f t="shared" si="7"/>
        <v>10000000</v>
      </c>
      <c r="AX14" s="33"/>
    </row>
    <row r="15" spans="1:50" x14ac:dyDescent="0.3">
      <c r="A15" s="57">
        <v>10</v>
      </c>
      <c r="B15" s="57" t="str">
        <f t="shared" si="12"/>
        <v>0xA</v>
      </c>
      <c r="C15" s="58" t="s">
        <v>44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1</v>
      </c>
      <c r="J15" s="29">
        <v>1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31">
        <v>1</v>
      </c>
      <c r="R15" s="29">
        <v>1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34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50" t="str">
        <f t="shared" si="0"/>
        <v>00</v>
      </c>
      <c r="AE15" s="35" t="str">
        <f t="shared" si="1"/>
        <v>18</v>
      </c>
      <c r="AF15" s="35" t="str">
        <f t="shared" si="2"/>
        <v>18</v>
      </c>
      <c r="AG15" s="36" t="str">
        <f t="shared" si="3"/>
        <v>00</v>
      </c>
      <c r="AH15" s="35"/>
      <c r="AI15" s="50" t="str">
        <f t="shared" si="8"/>
        <v>01</v>
      </c>
      <c r="AJ15" s="35" t="str">
        <f t="shared" si="9"/>
        <v>BA</v>
      </c>
      <c r="AK15" s="35" t="str">
        <f t="shared" si="10"/>
        <v>0C</v>
      </c>
      <c r="AL15" s="36" t="str">
        <f t="shared" si="11"/>
        <v>80</v>
      </c>
      <c r="AM15" s="35" t="str">
        <f t="shared" si="4"/>
        <v>00000001</v>
      </c>
      <c r="AN15" s="35" t="str">
        <f t="shared" si="5"/>
        <v>10111010</v>
      </c>
      <c r="AO15" s="35" t="str">
        <f t="shared" si="6"/>
        <v>00001100</v>
      </c>
      <c r="AP15" s="35" t="str">
        <f t="shared" si="7"/>
        <v>10000000</v>
      </c>
      <c r="AQ15" s="37" t="s">
        <v>169</v>
      </c>
      <c r="AX15" s="33"/>
    </row>
    <row r="16" spans="1:50" x14ac:dyDescent="0.3">
      <c r="A16" s="57">
        <v>11</v>
      </c>
      <c r="B16" s="57" t="str">
        <f t="shared" si="12"/>
        <v>0xB</v>
      </c>
      <c r="C16" s="58" t="s">
        <v>170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1</v>
      </c>
      <c r="K16" s="29">
        <v>0</v>
      </c>
      <c r="L16" s="29">
        <v>0</v>
      </c>
      <c r="M16" s="29">
        <v>1</v>
      </c>
      <c r="N16" s="29">
        <v>0</v>
      </c>
      <c r="O16" s="29">
        <v>0</v>
      </c>
      <c r="P16" s="29">
        <v>0</v>
      </c>
      <c r="Q16" s="31">
        <v>1</v>
      </c>
      <c r="R16" s="29">
        <v>1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34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50" t="str">
        <f t="shared" si="0"/>
        <v>00</v>
      </c>
      <c r="AE16" s="35" t="str">
        <f t="shared" si="1"/>
        <v>09</v>
      </c>
      <c r="AF16" s="35" t="str">
        <f t="shared" si="2"/>
        <v>18</v>
      </c>
      <c r="AG16" s="36" t="str">
        <f t="shared" si="3"/>
        <v>00</v>
      </c>
      <c r="AH16" s="35"/>
      <c r="AI16" s="50" t="str">
        <f t="shared" si="8"/>
        <v>01</v>
      </c>
      <c r="AJ16" s="35" t="str">
        <f t="shared" si="9"/>
        <v>AB</v>
      </c>
      <c r="AK16" s="35" t="str">
        <f t="shared" si="10"/>
        <v>0C</v>
      </c>
      <c r="AL16" s="36" t="str">
        <f t="shared" si="11"/>
        <v>80</v>
      </c>
      <c r="AM16" s="35" t="str">
        <f t="shared" si="4"/>
        <v>00000001</v>
      </c>
      <c r="AN16" s="35" t="str">
        <f t="shared" si="5"/>
        <v>10101011</v>
      </c>
      <c r="AO16" s="35" t="str">
        <f t="shared" si="6"/>
        <v>00001100</v>
      </c>
      <c r="AP16" s="35" t="str">
        <f t="shared" si="7"/>
        <v>10000000</v>
      </c>
      <c r="AX16" s="33"/>
    </row>
    <row r="17" spans="1:51" x14ac:dyDescent="0.3">
      <c r="A17" s="57">
        <v>12</v>
      </c>
      <c r="B17" s="57" t="str">
        <f t="shared" si="12"/>
        <v>0xC</v>
      </c>
      <c r="C17" s="58" t="s">
        <v>333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 t="s">
        <v>14</v>
      </c>
      <c r="L17" s="29">
        <v>0</v>
      </c>
      <c r="M17" s="29">
        <v>0</v>
      </c>
      <c r="N17" s="29">
        <v>0</v>
      </c>
      <c r="O17" s="29">
        <v>1</v>
      </c>
      <c r="P17" s="29">
        <v>0</v>
      </c>
      <c r="Q17" s="31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1</v>
      </c>
      <c r="X17" s="34" t="s">
        <v>14</v>
      </c>
      <c r="Y17" s="29" t="s">
        <v>14</v>
      </c>
      <c r="Z17" s="29" t="s">
        <v>14</v>
      </c>
      <c r="AA17" s="29" t="s">
        <v>14</v>
      </c>
      <c r="AB17" s="29" t="s">
        <v>14</v>
      </c>
      <c r="AC17" s="29" t="s">
        <v>14</v>
      </c>
      <c r="AD17" s="50" t="str">
        <f t="shared" si="0"/>
        <v>00</v>
      </c>
      <c r="AE17" s="35" t="str">
        <f t="shared" ref="AE17:AE18" si="13">BIN2HEX(IF(F17="x", 0, F17) &amp; IF(G17="x", 0, G17) &amp; IF(H17="x", 0, H17) &amp; IF(I17="x", 0, I17) &amp; IF(J17="x", 0, J17) &amp; IF(K17="x", 0, K17) &amp; IF(L17="x", 0, L17) &amp; IF(M17="x", 0, M17), 2)</f>
        <v>00</v>
      </c>
      <c r="AF17" s="35" t="str">
        <f t="shared" ref="AF17:AF18" si="14">BIN2HEX(IF(N17="x", 0, N17) &amp; IF(O17="x", 0, O17) &amp; IF(P17="x", 0, P17) &amp; IF(Q17="x", 0, Q17) &amp;  IF(R17="x", 0, R17) &amp; IF(S17="x", 0, S17) &amp; IF(T17="x", 0, T17) &amp; IF(U17="x", 0, U17), 2)</f>
        <v>40</v>
      </c>
      <c r="AG17" s="36" t="str">
        <f t="shared" ref="AG17:AG18" si="15">BIN2HEX(IF(V17="x", 0, V17) &amp; IF(W17="x", 0, W17) &amp; IF(X17="x", 0, X17) &amp; IF(Y17="x", 0, Y17) &amp; IF(Z17="x", 0, Z17) &amp; IF(AA17="x", 0, AA17) &amp; IF(AB17="x", 0, AB17) &amp; IF(AC17="x", 0, AC17), 2)</f>
        <v>40</v>
      </c>
      <c r="AH17" s="35"/>
      <c r="AI17" s="50" t="str">
        <f t="shared" si="8"/>
        <v>01</v>
      </c>
      <c r="AJ17" s="28" t="str">
        <f t="shared" si="9"/>
        <v>A2</v>
      </c>
      <c r="AK17" s="35" t="str">
        <f t="shared" si="10"/>
        <v>54</v>
      </c>
      <c r="AL17" s="36" t="str">
        <f t="shared" si="11"/>
        <v>C0</v>
      </c>
      <c r="AM17" s="35" t="str">
        <f t="shared" si="4"/>
        <v>00000001</v>
      </c>
      <c r="AN17" s="35" t="str">
        <f t="shared" si="5"/>
        <v>10100010</v>
      </c>
      <c r="AO17" s="35" t="str">
        <f t="shared" si="6"/>
        <v>01010100</v>
      </c>
      <c r="AP17" s="35" t="str">
        <f t="shared" si="7"/>
        <v>11000000</v>
      </c>
      <c r="AQ17" s="37"/>
      <c r="AX17" s="33"/>
    </row>
    <row r="18" spans="1:51" x14ac:dyDescent="0.3">
      <c r="A18" s="57">
        <v>13</v>
      </c>
      <c r="B18" s="57" t="str">
        <f t="shared" si="12"/>
        <v>0xD</v>
      </c>
      <c r="C18" s="58" t="s">
        <v>334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 t="s">
        <v>14</v>
      </c>
      <c r="L18" s="29">
        <v>0</v>
      </c>
      <c r="M18" s="29">
        <v>0</v>
      </c>
      <c r="N18" s="29">
        <v>0</v>
      </c>
      <c r="O18" s="29">
        <v>1</v>
      </c>
      <c r="P18" s="29">
        <v>0</v>
      </c>
      <c r="Q18" s="31">
        <v>0</v>
      </c>
      <c r="R18" s="29">
        <v>0</v>
      </c>
      <c r="S18" s="29">
        <v>0</v>
      </c>
      <c r="T18" s="29">
        <v>1</v>
      </c>
      <c r="U18" s="29">
        <v>0</v>
      </c>
      <c r="V18" s="29">
        <v>0</v>
      </c>
      <c r="W18" s="29">
        <v>1</v>
      </c>
      <c r="X18" s="34" t="s">
        <v>14</v>
      </c>
      <c r="Y18" s="29" t="s">
        <v>14</v>
      </c>
      <c r="Z18" s="29" t="s">
        <v>14</v>
      </c>
      <c r="AA18" s="29" t="s">
        <v>14</v>
      </c>
      <c r="AB18" s="29" t="s">
        <v>14</v>
      </c>
      <c r="AC18" s="29" t="s">
        <v>14</v>
      </c>
      <c r="AD18" s="50" t="str">
        <f t="shared" si="0"/>
        <v>00</v>
      </c>
      <c r="AE18" s="35" t="str">
        <f t="shared" si="13"/>
        <v>00</v>
      </c>
      <c r="AF18" s="35" t="str">
        <f t="shared" si="14"/>
        <v>42</v>
      </c>
      <c r="AG18" s="36" t="str">
        <f t="shared" si="15"/>
        <v>40</v>
      </c>
      <c r="AH18" s="35"/>
      <c r="AI18" s="50" t="str">
        <f t="shared" si="8"/>
        <v>01</v>
      </c>
      <c r="AJ18" s="35" t="str">
        <f t="shared" si="9"/>
        <v>A2</v>
      </c>
      <c r="AK18" s="35" t="str">
        <f t="shared" si="10"/>
        <v>56</v>
      </c>
      <c r="AL18" s="36" t="str">
        <f t="shared" si="11"/>
        <v>C0</v>
      </c>
      <c r="AM18" s="35" t="str">
        <f t="shared" si="4"/>
        <v>00000001</v>
      </c>
      <c r="AN18" s="35" t="str">
        <f t="shared" si="5"/>
        <v>10100010</v>
      </c>
      <c r="AO18" s="35" t="str">
        <f t="shared" si="6"/>
        <v>01010110</v>
      </c>
      <c r="AP18" s="35" t="str">
        <f t="shared" si="7"/>
        <v>11000000</v>
      </c>
      <c r="AQ18" s="37"/>
      <c r="AX18" s="33"/>
    </row>
    <row r="19" spans="1:51" s="33" customFormat="1" x14ac:dyDescent="0.3">
      <c r="A19" s="59">
        <v>14</v>
      </c>
      <c r="B19" s="57" t="str">
        <f t="shared" si="12"/>
        <v>0xE</v>
      </c>
      <c r="C19" s="60"/>
      <c r="D19" s="75">
        <v>0</v>
      </c>
      <c r="E19" s="75">
        <v>0</v>
      </c>
      <c r="F19" s="75" t="s">
        <v>14</v>
      </c>
      <c r="G19" s="75" t="s">
        <v>14</v>
      </c>
      <c r="H19" s="75" t="s">
        <v>14</v>
      </c>
      <c r="I19" s="75" t="s">
        <v>14</v>
      </c>
      <c r="J19" s="75" t="s">
        <v>14</v>
      </c>
      <c r="K19" s="75" t="s">
        <v>14</v>
      </c>
      <c r="L19" s="75" t="s">
        <v>14</v>
      </c>
      <c r="M19" s="75" t="s">
        <v>14</v>
      </c>
      <c r="N19" s="75" t="s">
        <v>14</v>
      </c>
      <c r="O19" s="75" t="s">
        <v>14</v>
      </c>
      <c r="P19" s="75" t="s">
        <v>14</v>
      </c>
      <c r="Q19" s="75" t="s">
        <v>14</v>
      </c>
      <c r="R19" s="75" t="s">
        <v>14</v>
      </c>
      <c r="S19" s="75" t="s">
        <v>14</v>
      </c>
      <c r="T19" s="75" t="s">
        <v>14</v>
      </c>
      <c r="U19" s="75" t="s">
        <v>14</v>
      </c>
      <c r="V19" s="38">
        <v>0</v>
      </c>
      <c r="W19" s="38">
        <v>0</v>
      </c>
      <c r="X19" s="89" t="s">
        <v>14</v>
      </c>
      <c r="Y19" s="75" t="s">
        <v>14</v>
      </c>
      <c r="Z19" s="75" t="s">
        <v>14</v>
      </c>
      <c r="AA19" s="75" t="s">
        <v>14</v>
      </c>
      <c r="AB19" s="75" t="s">
        <v>14</v>
      </c>
      <c r="AC19" s="75" t="s">
        <v>14</v>
      </c>
      <c r="AD19" s="90" t="str">
        <f t="shared" si="0"/>
        <v>00</v>
      </c>
      <c r="AE19" s="39" t="str">
        <f t="shared" ref="AE19:AE21" si="16">BIN2HEX(IF(F19="x", 0, F19) &amp; IF(G19="x", 0, G19) &amp; IF(H19="x", 0, H19) &amp; IF(I19="x", 0, I19) &amp; IF(J19="x", 0, J19) &amp; IF(K19="x", 0, K19) &amp; IF(L19="x", 0, L19) &amp; IF(M19="x", 0, M19), 2)</f>
        <v>00</v>
      </c>
      <c r="AF19" s="39" t="str">
        <f t="shared" ref="AF19:AF21" si="17">BIN2HEX(IF(N19="x", 0, N19) &amp; IF(O19="x", 0, O19) &amp; IF(P19="x", 0, P19) &amp; IF(Q19="x", 0, Q19) &amp;  IF(R19="x", 0, R19) &amp; IF(S19="x", 0, S19) &amp; IF(T19="x", 0, T19) &amp; IF(U19="x", 0, U19), 2)</f>
        <v>00</v>
      </c>
      <c r="AG19" s="40" t="str">
        <f t="shared" ref="AG19:AG21" si="18">BIN2HEX(IF(V19="x", 0, V19) &amp; IF(W19="x", 0, W19) &amp; IF(X19="x", 0, X19) &amp; IF(Y19="x", 0, Y19) &amp; IF(Z19="x", 0, Z19) &amp; IF(AA19="x", 0, AA19) &amp; IF(AB19="x", 0, AB19) &amp; IF(AC19="x", 0, AC19), 2)</f>
        <v>00</v>
      </c>
      <c r="AH19" s="39"/>
      <c r="AI19" s="90" t="str">
        <f t="shared" si="8"/>
        <v>01</v>
      </c>
      <c r="AJ19" s="39" t="str">
        <f t="shared" si="9"/>
        <v>A2</v>
      </c>
      <c r="AK19" s="39" t="str">
        <f t="shared" si="10"/>
        <v>14</v>
      </c>
      <c r="AL19" s="40" t="str">
        <f>BIN2HEX(IF(V19="x", 1, 1-V19) &amp; IF(W19="x", 0, W19) &amp; IF(X19="x", 0, X19) &amp; IF(Y19="x", 0, Y19) &amp; IF(Z19="x", 0, Z19) &amp; IF(AA19="x", 0, AA19) &amp; IF(AB19="x", 0, AB19) &amp; IF(AC19="x", 0, AC19), 2)</f>
        <v>80</v>
      </c>
      <c r="AM19" s="35" t="str">
        <f t="shared" si="4"/>
        <v>00000001</v>
      </c>
      <c r="AN19" s="35" t="str">
        <f t="shared" si="5"/>
        <v>10100010</v>
      </c>
      <c r="AO19" s="35" t="str">
        <f t="shared" si="6"/>
        <v>00010100</v>
      </c>
      <c r="AP19" s="35" t="str">
        <f t="shared" si="7"/>
        <v>10000000</v>
      </c>
    </row>
    <row r="20" spans="1:51" s="33" customFormat="1" x14ac:dyDescent="0.3">
      <c r="A20" s="59">
        <v>15</v>
      </c>
      <c r="B20" s="57" t="str">
        <f t="shared" si="12"/>
        <v>0xF</v>
      </c>
      <c r="C20" s="60"/>
      <c r="D20" s="75">
        <v>0</v>
      </c>
      <c r="E20" s="75">
        <v>0</v>
      </c>
      <c r="F20" s="75" t="s">
        <v>14</v>
      </c>
      <c r="G20" s="75" t="s">
        <v>14</v>
      </c>
      <c r="H20" s="75" t="s">
        <v>14</v>
      </c>
      <c r="I20" s="75" t="s">
        <v>14</v>
      </c>
      <c r="J20" s="75" t="s">
        <v>14</v>
      </c>
      <c r="K20" s="75" t="s">
        <v>14</v>
      </c>
      <c r="L20" s="75" t="s">
        <v>14</v>
      </c>
      <c r="M20" s="75" t="s">
        <v>14</v>
      </c>
      <c r="N20" s="75" t="s">
        <v>14</v>
      </c>
      <c r="O20" s="75" t="s">
        <v>14</v>
      </c>
      <c r="P20" s="75" t="s">
        <v>14</v>
      </c>
      <c r="Q20" s="75" t="s">
        <v>14</v>
      </c>
      <c r="R20" s="75" t="s">
        <v>14</v>
      </c>
      <c r="S20" s="75" t="s">
        <v>14</v>
      </c>
      <c r="T20" s="75" t="s">
        <v>14</v>
      </c>
      <c r="U20" s="75" t="s">
        <v>14</v>
      </c>
      <c r="V20" s="38">
        <v>0</v>
      </c>
      <c r="W20" s="38">
        <v>0</v>
      </c>
      <c r="X20" s="89" t="s">
        <v>14</v>
      </c>
      <c r="Y20" s="75" t="s">
        <v>14</v>
      </c>
      <c r="Z20" s="75" t="s">
        <v>14</v>
      </c>
      <c r="AA20" s="75" t="s">
        <v>14</v>
      </c>
      <c r="AB20" s="75" t="s">
        <v>14</v>
      </c>
      <c r="AC20" s="75" t="s">
        <v>14</v>
      </c>
      <c r="AD20" s="90" t="str">
        <f t="shared" si="0"/>
        <v>00</v>
      </c>
      <c r="AE20" s="39" t="str">
        <f t="shared" si="16"/>
        <v>00</v>
      </c>
      <c r="AF20" s="39" t="str">
        <f t="shared" si="17"/>
        <v>00</v>
      </c>
      <c r="AG20" s="40" t="str">
        <f t="shared" si="18"/>
        <v>00</v>
      </c>
      <c r="AH20" s="39"/>
      <c r="AI20" s="90" t="str">
        <f t="shared" si="8"/>
        <v>01</v>
      </c>
      <c r="AJ20" s="39" t="str">
        <f t="shared" si="9"/>
        <v>A2</v>
      </c>
      <c r="AK20" s="39" t="str">
        <f t="shared" si="10"/>
        <v>14</v>
      </c>
      <c r="AL20" s="40" t="str">
        <f>BIN2HEX(IF(V20="x", 1, 1-V20) &amp; IF(W20="x", 0, W20) &amp; IF(X20="x", 0, X20) &amp; IF(Y20="x", 0, Y20) &amp; IF(Z20="x", 0, Z20) &amp; IF(AA20="x", 0, AA20) &amp; IF(AB20="x", 0, AB20) &amp; IF(AC20="x", 0, AC20), 2)</f>
        <v>80</v>
      </c>
      <c r="AM20" s="35" t="str">
        <f t="shared" si="4"/>
        <v>00000001</v>
      </c>
      <c r="AN20" s="35" t="str">
        <f t="shared" si="5"/>
        <v>10100010</v>
      </c>
      <c r="AO20" s="35" t="str">
        <f t="shared" si="6"/>
        <v>00010100</v>
      </c>
      <c r="AP20" s="35" t="str">
        <f t="shared" si="7"/>
        <v>10000000</v>
      </c>
    </row>
    <row r="21" spans="1:51" x14ac:dyDescent="0.3">
      <c r="A21" s="57">
        <v>16</v>
      </c>
      <c r="B21" s="57" t="str">
        <f t="shared" si="12"/>
        <v>0x10</v>
      </c>
      <c r="C21" s="58" t="s">
        <v>383</v>
      </c>
      <c r="D21" s="53">
        <v>0</v>
      </c>
      <c r="E21" s="31">
        <v>1</v>
      </c>
      <c r="F21" s="31">
        <v>0</v>
      </c>
      <c r="G21" s="31">
        <v>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4"/>
      <c r="Y21" s="29"/>
      <c r="Z21" s="29"/>
      <c r="AA21" s="29"/>
      <c r="AB21" s="29"/>
      <c r="AC21" s="29"/>
      <c r="AD21" s="50" t="str">
        <f>BIN2HEX("000000" &amp; D21 &amp;E21, 2)</f>
        <v>01</v>
      </c>
      <c r="AE21" s="28" t="str">
        <f t="shared" si="16"/>
        <v>40</v>
      </c>
      <c r="AF21" s="35" t="str">
        <f t="shared" si="17"/>
        <v>00</v>
      </c>
      <c r="AG21" s="36" t="str">
        <f t="shared" si="18"/>
        <v>00</v>
      </c>
      <c r="AH21" s="35"/>
      <c r="AI21" s="50" t="str">
        <f t="shared" si="8"/>
        <v>00</v>
      </c>
      <c r="AJ21" s="35" t="str">
        <f t="shared" si="9"/>
        <v>E2</v>
      </c>
      <c r="AK21" s="35" t="str">
        <f t="shared" si="10"/>
        <v>14</v>
      </c>
      <c r="AL21" s="36" t="str">
        <f>BIN2HEX(IF(V21="x", 1, 1-V21) &amp; IF(W21="x", 0, W21) &amp; IF(X21="x", 0, X21) &amp; IF(Y21="x", 0, Y21) &amp; IF(Z21="x", 0, Z21) &amp; IF(AA21="x", 0, AA21) &amp; IF(AB21="x", 0, AB21) &amp; IF(AC21="x", 0, AC21), 2)</f>
        <v>02</v>
      </c>
      <c r="AM21" s="35" t="str">
        <f t="shared" si="4"/>
        <v>00000000</v>
      </c>
      <c r="AN21" s="35" t="str">
        <f t="shared" si="5"/>
        <v>11100010</v>
      </c>
      <c r="AO21" s="35" t="str">
        <f t="shared" si="6"/>
        <v>00010100</v>
      </c>
      <c r="AP21" s="35" t="str">
        <f t="shared" si="7"/>
        <v>00000010</v>
      </c>
      <c r="AQ21" s="27" t="s">
        <v>388</v>
      </c>
      <c r="AX21" s="33"/>
      <c r="AY21" s="41"/>
    </row>
    <row r="22" spans="1:51" x14ac:dyDescent="0.3">
      <c r="A22" s="57">
        <v>17</v>
      </c>
      <c r="B22" s="57" t="str">
        <f t="shared" si="12"/>
        <v>0x11</v>
      </c>
      <c r="C22" s="58" t="s">
        <v>102</v>
      </c>
      <c r="D22" s="53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</v>
      </c>
      <c r="S22" s="31">
        <v>0</v>
      </c>
      <c r="T22" s="31">
        <v>0</v>
      </c>
      <c r="U22" s="31">
        <v>0</v>
      </c>
      <c r="V22" s="31">
        <v>1</v>
      </c>
      <c r="W22" s="31">
        <v>0</v>
      </c>
      <c r="X22" s="34" t="s">
        <v>14</v>
      </c>
      <c r="Y22" s="29" t="s">
        <v>14</v>
      </c>
      <c r="Z22" s="29" t="s">
        <v>14</v>
      </c>
      <c r="AA22" s="29" t="s">
        <v>14</v>
      </c>
      <c r="AB22" s="29" t="s">
        <v>14</v>
      </c>
      <c r="AC22" s="29" t="s">
        <v>14</v>
      </c>
      <c r="AD22" s="50" t="str">
        <f>BIN2HEX("000000" &amp; D22 &amp;E22, 2)</f>
        <v>00</v>
      </c>
      <c r="AE22" s="35" t="str">
        <f t="shared" ref="AE22" si="19">BIN2HEX(IF(F22="x", 0, F22) &amp; IF(G22="x", 0, G22) &amp; IF(H22="x", 0, H22) &amp; IF(I22="x", 0, I22) &amp; IF(J22="x", 0, J22) &amp; IF(K22="x", 0, K22) &amp; IF(L22="x", 0, L22) &amp; IF(M22="x", 0, M22), 2)</f>
        <v>00</v>
      </c>
      <c r="AF22" s="35" t="str">
        <f t="shared" ref="AF22" si="20">BIN2HEX(IF(N22="x", 0, N22) &amp; IF(O22="x", 0, O22) &amp; IF(P22="x", 0, P22) &amp; IF(Q22="x", 0, Q22) &amp;  IF(R22="x", 0, R22) &amp; IF(S22="x", 0, S22) &amp; IF(T22="x", 0, T22) &amp; IF(U22="x", 0, U22), 2)</f>
        <v>08</v>
      </c>
      <c r="AG22" s="36" t="str">
        <f t="shared" ref="AG22" si="21">BIN2HEX(IF(V22="x", 0, V22) &amp; IF(W22="x", 0, W22) &amp; IF(X22="x", 0, X22) &amp; IF(Y22="x", 0, Y22) &amp; IF(Z22="x", 0, Z22) &amp; IF(AA22="x", 0, AA22) &amp; IF(AB22="x", 0, AB22) &amp; IF(AC22="x", 0, AC22), 2)</f>
        <v>80</v>
      </c>
      <c r="AH22" s="35"/>
      <c r="AI22" s="50" t="str">
        <f t="shared" si="8"/>
        <v>01</v>
      </c>
      <c r="AJ22" s="35" t="str">
        <f t="shared" si="9"/>
        <v>A2</v>
      </c>
      <c r="AK22" s="35" t="str">
        <f t="shared" si="10"/>
        <v>1C</v>
      </c>
      <c r="AL22" s="36" t="str">
        <f t="shared" si="11"/>
        <v>00</v>
      </c>
      <c r="AM22" s="35" t="str">
        <f t="shared" si="4"/>
        <v>00000001</v>
      </c>
      <c r="AN22" s="35" t="str">
        <f t="shared" si="5"/>
        <v>10100010</v>
      </c>
      <c r="AO22" s="35" t="str">
        <f t="shared" si="6"/>
        <v>00011100</v>
      </c>
      <c r="AP22" s="35" t="str">
        <f t="shared" si="7"/>
        <v>00000000</v>
      </c>
      <c r="AX22" s="33"/>
      <c r="AY22" s="41"/>
    </row>
    <row r="23" spans="1:51" hidden="1" x14ac:dyDescent="0.3">
      <c r="A23" s="57">
        <v>18</v>
      </c>
      <c r="B23" s="57" t="str">
        <f t="shared" si="12"/>
        <v>0x12</v>
      </c>
      <c r="C23" s="61"/>
      <c r="X23" s="34"/>
      <c r="Y23" s="29"/>
      <c r="Z23" s="29"/>
      <c r="AA23" s="29"/>
      <c r="AB23" s="29"/>
      <c r="AC23" s="29"/>
      <c r="AD23" s="50"/>
      <c r="AE23" s="35" t="str">
        <f t="shared" ref="AE23:AE36" si="22">BIN2HEX(IF(F23="x", 0, F23) &amp; IF(G23="x", 0, G23) &amp; IF(H23="x", 0, H23) &amp; IF(I23="x", 0, I23) &amp; IF(J23="x", 0, J23) &amp; IF(K23="x", 0, K23) &amp; IF(L23="x", 0, L23) &amp; IF(M23="x", 0, M23), 2)</f>
        <v>00</v>
      </c>
      <c r="AF23" s="35" t="str">
        <f t="shared" ref="AF23:AF36" si="23">BIN2HEX(IF(N23="x", 0, N23) &amp; IF(O23="x", 0, O23) &amp; IF(P23="x", 0, P23) &amp; IF(Q23="x", 0, Q23) &amp;  IF(R23="x", 0, R23) &amp; IF(S23="x", 0, S23) &amp; IF(T23="x", 0, T23) &amp; IF(U23="x", 0, U23), 2)</f>
        <v>00</v>
      </c>
      <c r="AG23" s="36" t="str">
        <f t="shared" ref="AG23:AG36" si="24">BIN2HEX(IF(V23="x", 0, V23) &amp; IF(W23="x", 0, W23) &amp; IF(X23="x", 0, X23) &amp; IF(Y23="x", 0, Y23) &amp; IF(Z23="x", 0, Z23) &amp; IF(AA23="x", 0, AA23) &amp; IF(AB23="x", 0, AB23) &amp; IF(AC23="x", 0, AC23), 2)</f>
        <v>00</v>
      </c>
      <c r="AH23" s="35"/>
      <c r="AI23" s="50" t="str">
        <f t="shared" si="8"/>
        <v>01</v>
      </c>
      <c r="AJ23" s="35" t="str">
        <f t="shared" si="9"/>
        <v>07</v>
      </c>
      <c r="AK23" s="35" t="str">
        <f t="shared" si="10"/>
        <v>03</v>
      </c>
      <c r="AL23" s="36" t="str">
        <f t="shared" si="11"/>
        <v>01</v>
      </c>
      <c r="AM23" s="35"/>
      <c r="AN23" s="35"/>
      <c r="AO23" s="35"/>
      <c r="AP23" s="35"/>
      <c r="AX23" s="33"/>
    </row>
    <row r="24" spans="1:51" hidden="1" x14ac:dyDescent="0.3">
      <c r="A24" s="57">
        <v>19</v>
      </c>
      <c r="B24" s="57" t="str">
        <f t="shared" si="12"/>
        <v>0x13</v>
      </c>
      <c r="C24" s="61"/>
      <c r="X24" s="34"/>
      <c r="Y24" s="29"/>
      <c r="Z24" s="29"/>
      <c r="AA24" s="29"/>
      <c r="AB24" s="29"/>
      <c r="AC24" s="29"/>
      <c r="AD24" s="50"/>
      <c r="AE24" s="35" t="str">
        <f t="shared" si="22"/>
        <v>00</v>
      </c>
      <c r="AF24" s="35" t="str">
        <f t="shared" si="23"/>
        <v>00</v>
      </c>
      <c r="AG24" s="36" t="str">
        <f t="shared" si="24"/>
        <v>00</v>
      </c>
      <c r="AH24" s="35"/>
      <c r="AI24" s="50" t="str">
        <f t="shared" si="8"/>
        <v>01</v>
      </c>
      <c r="AJ24" s="35" t="str">
        <f t="shared" si="9"/>
        <v>07</v>
      </c>
      <c r="AK24" s="35" t="str">
        <f t="shared" si="10"/>
        <v>03</v>
      </c>
      <c r="AL24" s="36" t="str">
        <f t="shared" si="11"/>
        <v>01</v>
      </c>
      <c r="AM24" s="35"/>
      <c r="AN24" s="35"/>
      <c r="AO24" s="35"/>
      <c r="AP24" s="35"/>
      <c r="AX24" s="33"/>
    </row>
    <row r="25" spans="1:51" hidden="1" x14ac:dyDescent="0.3">
      <c r="A25" s="57">
        <v>20</v>
      </c>
      <c r="B25" s="57" t="str">
        <f t="shared" si="12"/>
        <v>0x14</v>
      </c>
      <c r="C25" s="61"/>
      <c r="X25" s="34"/>
      <c r="Y25" s="29"/>
      <c r="Z25" s="29"/>
      <c r="AA25" s="29"/>
      <c r="AB25" s="29"/>
      <c r="AC25" s="29"/>
      <c r="AD25" s="50"/>
      <c r="AE25" s="35" t="str">
        <f t="shared" si="22"/>
        <v>00</v>
      </c>
      <c r="AF25" s="35" t="str">
        <f t="shared" si="23"/>
        <v>00</v>
      </c>
      <c r="AG25" s="36" t="str">
        <f t="shared" si="24"/>
        <v>00</v>
      </c>
      <c r="AH25" s="35"/>
      <c r="AI25" s="50" t="str">
        <f t="shared" si="8"/>
        <v>01</v>
      </c>
      <c r="AJ25" s="35" t="str">
        <f t="shared" si="9"/>
        <v>07</v>
      </c>
      <c r="AK25" s="35" t="str">
        <f t="shared" si="10"/>
        <v>03</v>
      </c>
      <c r="AL25" s="36" t="str">
        <f t="shared" si="11"/>
        <v>01</v>
      </c>
      <c r="AM25" s="35"/>
      <c r="AN25" s="35"/>
      <c r="AO25" s="35"/>
      <c r="AP25" s="35"/>
      <c r="AX25" s="33"/>
    </row>
    <row r="26" spans="1:51" hidden="1" x14ac:dyDescent="0.3">
      <c r="A26" s="57">
        <v>21</v>
      </c>
      <c r="B26" s="57" t="str">
        <f t="shared" si="12"/>
        <v>0x15</v>
      </c>
      <c r="C26" s="61"/>
      <c r="X26" s="34"/>
      <c r="Y26" s="29"/>
      <c r="Z26" s="29"/>
      <c r="AA26" s="29"/>
      <c r="AB26" s="29"/>
      <c r="AC26" s="29"/>
      <c r="AD26" s="50"/>
      <c r="AE26" s="35" t="str">
        <f t="shared" si="22"/>
        <v>00</v>
      </c>
      <c r="AF26" s="35" t="str">
        <f t="shared" si="23"/>
        <v>00</v>
      </c>
      <c r="AG26" s="36" t="str">
        <f t="shared" si="24"/>
        <v>00</v>
      </c>
      <c r="AH26" s="35"/>
      <c r="AI26" s="50" t="str">
        <f t="shared" si="8"/>
        <v>01</v>
      </c>
      <c r="AJ26" s="35" t="str">
        <f t="shared" si="9"/>
        <v>07</v>
      </c>
      <c r="AK26" s="35" t="str">
        <f t="shared" si="10"/>
        <v>03</v>
      </c>
      <c r="AL26" s="36" t="str">
        <f t="shared" si="11"/>
        <v>01</v>
      </c>
      <c r="AM26" s="35"/>
      <c r="AN26" s="35"/>
      <c r="AO26" s="35"/>
      <c r="AP26" s="35"/>
      <c r="AX26" s="33"/>
    </row>
    <row r="27" spans="1:51" hidden="1" x14ac:dyDescent="0.3">
      <c r="A27" s="57">
        <v>22</v>
      </c>
      <c r="B27" s="57" t="str">
        <f t="shared" si="12"/>
        <v>0x16</v>
      </c>
      <c r="C27" s="61"/>
      <c r="X27" s="34"/>
      <c r="Y27" s="29"/>
      <c r="Z27" s="29"/>
      <c r="AA27" s="29"/>
      <c r="AB27" s="29"/>
      <c r="AC27" s="29"/>
      <c r="AD27" s="50"/>
      <c r="AE27" s="35" t="str">
        <f t="shared" si="22"/>
        <v>00</v>
      </c>
      <c r="AF27" s="35" t="str">
        <f t="shared" si="23"/>
        <v>00</v>
      </c>
      <c r="AG27" s="36" t="str">
        <f t="shared" si="24"/>
        <v>00</v>
      </c>
      <c r="AH27" s="35"/>
      <c r="AI27" s="50" t="str">
        <f t="shared" si="8"/>
        <v>01</v>
      </c>
      <c r="AJ27" s="35" t="str">
        <f t="shared" si="9"/>
        <v>07</v>
      </c>
      <c r="AK27" s="35" t="str">
        <f t="shared" si="10"/>
        <v>03</v>
      </c>
      <c r="AL27" s="36" t="str">
        <f t="shared" si="11"/>
        <v>01</v>
      </c>
      <c r="AM27" s="35"/>
      <c r="AN27" s="35"/>
      <c r="AO27" s="35"/>
      <c r="AP27" s="35"/>
      <c r="AX27" s="33"/>
    </row>
    <row r="28" spans="1:51" hidden="1" x14ac:dyDescent="0.3">
      <c r="A28" s="57">
        <v>23</v>
      </c>
      <c r="B28" s="57" t="str">
        <f t="shared" si="12"/>
        <v>0x17</v>
      </c>
      <c r="C28" s="61"/>
      <c r="X28" s="34"/>
      <c r="Y28" s="29"/>
      <c r="Z28" s="29"/>
      <c r="AA28" s="29"/>
      <c r="AB28" s="29"/>
      <c r="AC28" s="29"/>
      <c r="AD28" s="50"/>
      <c r="AE28" s="35" t="str">
        <f t="shared" si="22"/>
        <v>00</v>
      </c>
      <c r="AF28" s="35" t="str">
        <f t="shared" si="23"/>
        <v>00</v>
      </c>
      <c r="AG28" s="36" t="str">
        <f t="shared" si="24"/>
        <v>00</v>
      </c>
      <c r="AH28" s="35"/>
      <c r="AI28" s="50" t="str">
        <f t="shared" si="8"/>
        <v>01</v>
      </c>
      <c r="AJ28" s="35" t="str">
        <f t="shared" si="9"/>
        <v>07</v>
      </c>
      <c r="AK28" s="35" t="str">
        <f t="shared" si="10"/>
        <v>03</v>
      </c>
      <c r="AL28" s="36" t="str">
        <f t="shared" si="11"/>
        <v>01</v>
      </c>
      <c r="AM28" s="35"/>
      <c r="AN28" s="35"/>
      <c r="AO28" s="35"/>
      <c r="AP28" s="35"/>
      <c r="AX28" s="33"/>
    </row>
    <row r="29" spans="1:51" hidden="1" x14ac:dyDescent="0.3">
      <c r="A29" s="57">
        <v>24</v>
      </c>
      <c r="B29" s="57" t="str">
        <f t="shared" si="12"/>
        <v>0x18</v>
      </c>
      <c r="C29" s="61"/>
      <c r="X29" s="34"/>
      <c r="Y29" s="29"/>
      <c r="Z29" s="29"/>
      <c r="AA29" s="29"/>
      <c r="AB29" s="29"/>
      <c r="AC29" s="29"/>
      <c r="AD29" s="50"/>
      <c r="AE29" s="35" t="str">
        <f t="shared" si="22"/>
        <v>00</v>
      </c>
      <c r="AF29" s="35" t="str">
        <f t="shared" si="23"/>
        <v>00</v>
      </c>
      <c r="AG29" s="36" t="str">
        <f t="shared" si="24"/>
        <v>00</v>
      </c>
      <c r="AH29" s="35"/>
      <c r="AI29" s="50" t="str">
        <f t="shared" si="8"/>
        <v>01</v>
      </c>
      <c r="AJ29" s="35" t="str">
        <f t="shared" si="9"/>
        <v>07</v>
      </c>
      <c r="AK29" s="35" t="str">
        <f t="shared" si="10"/>
        <v>03</v>
      </c>
      <c r="AL29" s="36" t="str">
        <f t="shared" si="11"/>
        <v>01</v>
      </c>
      <c r="AM29" s="35"/>
      <c r="AN29" s="35"/>
      <c r="AO29" s="35"/>
      <c r="AP29" s="35"/>
      <c r="AX29" s="33"/>
    </row>
    <row r="30" spans="1:51" hidden="1" x14ac:dyDescent="0.3">
      <c r="A30" s="57">
        <v>25</v>
      </c>
      <c r="B30" s="57" t="str">
        <f t="shared" si="12"/>
        <v>0x19</v>
      </c>
      <c r="C30" s="61"/>
      <c r="X30" s="34"/>
      <c r="Y30" s="29"/>
      <c r="Z30" s="29"/>
      <c r="AA30" s="29"/>
      <c r="AB30" s="29"/>
      <c r="AC30" s="29"/>
      <c r="AD30" s="50"/>
      <c r="AE30" s="35" t="str">
        <f t="shared" si="22"/>
        <v>00</v>
      </c>
      <c r="AF30" s="35" t="str">
        <f t="shared" si="23"/>
        <v>00</v>
      </c>
      <c r="AG30" s="36" t="str">
        <f t="shared" si="24"/>
        <v>00</v>
      </c>
      <c r="AH30" s="35"/>
      <c r="AI30" s="50" t="str">
        <f t="shared" si="8"/>
        <v>01</v>
      </c>
      <c r="AJ30" s="35" t="str">
        <f t="shared" si="9"/>
        <v>07</v>
      </c>
      <c r="AK30" s="35" t="str">
        <f t="shared" si="10"/>
        <v>03</v>
      </c>
      <c r="AL30" s="36" t="str">
        <f t="shared" si="11"/>
        <v>01</v>
      </c>
      <c r="AM30" s="35"/>
      <c r="AN30" s="35"/>
      <c r="AO30" s="35"/>
      <c r="AP30" s="35"/>
      <c r="AX30" s="33"/>
    </row>
    <row r="31" spans="1:51" hidden="1" x14ac:dyDescent="0.3">
      <c r="A31" s="57">
        <v>26</v>
      </c>
      <c r="B31" s="57" t="str">
        <f t="shared" si="12"/>
        <v>0x1A</v>
      </c>
      <c r="C31" s="61"/>
      <c r="X31" s="34"/>
      <c r="Y31" s="29"/>
      <c r="Z31" s="29"/>
      <c r="AA31" s="29"/>
      <c r="AB31" s="29"/>
      <c r="AC31" s="29"/>
      <c r="AD31" s="50"/>
      <c r="AE31" s="35" t="str">
        <f t="shared" si="22"/>
        <v>00</v>
      </c>
      <c r="AF31" s="35" t="str">
        <f t="shared" si="23"/>
        <v>00</v>
      </c>
      <c r="AG31" s="36" t="str">
        <f t="shared" si="24"/>
        <v>00</v>
      </c>
      <c r="AH31" s="35"/>
      <c r="AI31" s="50" t="str">
        <f t="shared" si="8"/>
        <v>01</v>
      </c>
      <c r="AJ31" s="35" t="str">
        <f t="shared" si="9"/>
        <v>07</v>
      </c>
      <c r="AK31" s="35" t="str">
        <f t="shared" si="10"/>
        <v>03</v>
      </c>
      <c r="AL31" s="36" t="str">
        <f t="shared" si="11"/>
        <v>01</v>
      </c>
      <c r="AM31" s="35"/>
      <c r="AN31" s="35"/>
      <c r="AO31" s="35"/>
      <c r="AP31" s="35"/>
      <c r="AX31" s="33"/>
    </row>
    <row r="32" spans="1:51" hidden="1" x14ac:dyDescent="0.3">
      <c r="A32" s="57">
        <v>27</v>
      </c>
      <c r="B32" s="57" t="str">
        <f t="shared" si="12"/>
        <v>0x1B</v>
      </c>
      <c r="C32" s="61"/>
      <c r="X32" s="34"/>
      <c r="Y32" s="29"/>
      <c r="Z32" s="29"/>
      <c r="AA32" s="29"/>
      <c r="AB32" s="29"/>
      <c r="AC32" s="29"/>
      <c r="AD32" s="50"/>
      <c r="AE32" s="35" t="str">
        <f t="shared" si="22"/>
        <v>00</v>
      </c>
      <c r="AF32" s="35" t="str">
        <f t="shared" si="23"/>
        <v>00</v>
      </c>
      <c r="AG32" s="36" t="str">
        <f t="shared" si="24"/>
        <v>00</v>
      </c>
      <c r="AH32" s="35"/>
      <c r="AI32" s="50" t="str">
        <f t="shared" si="8"/>
        <v>01</v>
      </c>
      <c r="AJ32" s="35" t="str">
        <f t="shared" si="9"/>
        <v>07</v>
      </c>
      <c r="AK32" s="35" t="str">
        <f t="shared" si="10"/>
        <v>03</v>
      </c>
      <c r="AL32" s="36" t="str">
        <f t="shared" si="11"/>
        <v>01</v>
      </c>
      <c r="AM32" s="35"/>
      <c r="AN32" s="35"/>
      <c r="AO32" s="35"/>
      <c r="AP32" s="35"/>
      <c r="AX32" s="33"/>
    </row>
    <row r="33" spans="1:51" hidden="1" x14ac:dyDescent="0.3">
      <c r="A33" s="57">
        <v>28</v>
      </c>
      <c r="B33" s="57" t="str">
        <f t="shared" si="12"/>
        <v>0x1C</v>
      </c>
      <c r="C33" s="61"/>
      <c r="X33" s="34"/>
      <c r="Y33" s="29"/>
      <c r="Z33" s="29"/>
      <c r="AA33" s="29"/>
      <c r="AB33" s="29"/>
      <c r="AC33" s="29"/>
      <c r="AD33" s="50"/>
      <c r="AE33" s="35" t="str">
        <f t="shared" si="22"/>
        <v>00</v>
      </c>
      <c r="AF33" s="35" t="str">
        <f t="shared" si="23"/>
        <v>00</v>
      </c>
      <c r="AG33" s="36" t="str">
        <f t="shared" si="24"/>
        <v>00</v>
      </c>
      <c r="AH33" s="35"/>
      <c r="AI33" s="50" t="str">
        <f t="shared" si="8"/>
        <v>01</v>
      </c>
      <c r="AJ33" s="35" t="str">
        <f t="shared" si="9"/>
        <v>07</v>
      </c>
      <c r="AK33" s="35" t="str">
        <f t="shared" si="10"/>
        <v>03</v>
      </c>
      <c r="AL33" s="36" t="str">
        <f t="shared" si="11"/>
        <v>01</v>
      </c>
      <c r="AM33" s="35"/>
      <c r="AN33" s="35"/>
      <c r="AO33" s="35"/>
      <c r="AP33" s="35"/>
      <c r="AX33" s="33"/>
    </row>
    <row r="34" spans="1:51" hidden="1" x14ac:dyDescent="0.3">
      <c r="A34" s="57">
        <v>29</v>
      </c>
      <c r="B34" s="57" t="str">
        <f t="shared" si="12"/>
        <v>0x1D</v>
      </c>
      <c r="C34" s="61"/>
      <c r="X34" s="34"/>
      <c r="Y34" s="29"/>
      <c r="Z34" s="29"/>
      <c r="AA34" s="29"/>
      <c r="AB34" s="29"/>
      <c r="AC34" s="29"/>
      <c r="AD34" s="50"/>
      <c r="AE34" s="35" t="str">
        <f t="shared" si="22"/>
        <v>00</v>
      </c>
      <c r="AF34" s="35" t="str">
        <f t="shared" si="23"/>
        <v>00</v>
      </c>
      <c r="AG34" s="36" t="str">
        <f t="shared" si="24"/>
        <v>00</v>
      </c>
      <c r="AH34" s="35"/>
      <c r="AI34" s="50" t="str">
        <f t="shared" si="8"/>
        <v>01</v>
      </c>
      <c r="AJ34" s="35" t="str">
        <f t="shared" si="9"/>
        <v>07</v>
      </c>
      <c r="AK34" s="35" t="str">
        <f t="shared" si="10"/>
        <v>03</v>
      </c>
      <c r="AL34" s="36" t="str">
        <f t="shared" si="11"/>
        <v>01</v>
      </c>
      <c r="AM34" s="35"/>
      <c r="AN34" s="35"/>
      <c r="AO34" s="35"/>
      <c r="AP34" s="35"/>
      <c r="AX34" s="33"/>
    </row>
    <row r="35" spans="1:51" hidden="1" x14ac:dyDescent="0.3">
      <c r="A35" s="57">
        <v>30</v>
      </c>
      <c r="B35" s="57" t="str">
        <f t="shared" si="12"/>
        <v>0x1E</v>
      </c>
      <c r="C35" s="61"/>
      <c r="X35" s="34"/>
      <c r="Y35" s="29"/>
      <c r="Z35" s="29"/>
      <c r="AA35" s="29"/>
      <c r="AB35" s="29"/>
      <c r="AC35" s="29"/>
      <c r="AD35" s="50"/>
      <c r="AE35" s="35" t="str">
        <f t="shared" si="22"/>
        <v>00</v>
      </c>
      <c r="AF35" s="35" t="str">
        <f t="shared" si="23"/>
        <v>00</v>
      </c>
      <c r="AG35" s="36" t="str">
        <f t="shared" si="24"/>
        <v>00</v>
      </c>
      <c r="AH35" s="35"/>
      <c r="AI35" s="50" t="str">
        <f t="shared" si="8"/>
        <v>01</v>
      </c>
      <c r="AJ35" s="35" t="str">
        <f t="shared" si="9"/>
        <v>07</v>
      </c>
      <c r="AK35" s="35" t="str">
        <f t="shared" si="10"/>
        <v>03</v>
      </c>
      <c r="AL35" s="36" t="str">
        <f t="shared" si="11"/>
        <v>01</v>
      </c>
      <c r="AM35" s="35"/>
      <c r="AN35" s="35"/>
      <c r="AO35" s="35"/>
      <c r="AP35" s="35"/>
      <c r="AX35" s="33"/>
    </row>
    <row r="36" spans="1:51" hidden="1" x14ac:dyDescent="0.3">
      <c r="A36" s="57">
        <v>31</v>
      </c>
      <c r="B36" s="57" t="str">
        <f t="shared" si="12"/>
        <v>0x1F</v>
      </c>
      <c r="C36" s="61"/>
      <c r="X36" s="34"/>
      <c r="Y36" s="29"/>
      <c r="Z36" s="29"/>
      <c r="AA36" s="29"/>
      <c r="AB36" s="29"/>
      <c r="AC36" s="29"/>
      <c r="AD36" s="50"/>
      <c r="AE36" s="35" t="str">
        <f t="shared" si="22"/>
        <v>00</v>
      </c>
      <c r="AF36" s="35" t="str">
        <f t="shared" si="23"/>
        <v>00</v>
      </c>
      <c r="AG36" s="36" t="str">
        <f t="shared" si="24"/>
        <v>00</v>
      </c>
      <c r="AH36" s="35"/>
      <c r="AI36" s="50" t="str">
        <f t="shared" si="8"/>
        <v>01</v>
      </c>
      <c r="AJ36" s="35" t="str">
        <f t="shared" si="9"/>
        <v>07</v>
      </c>
      <c r="AK36" s="35" t="str">
        <f t="shared" si="10"/>
        <v>03</v>
      </c>
      <c r="AL36" s="36" t="str">
        <f t="shared" si="11"/>
        <v>01</v>
      </c>
      <c r="AM36" s="35"/>
      <c r="AN36" s="35"/>
      <c r="AO36" s="35"/>
      <c r="AP36" s="35"/>
      <c r="AX36" s="33"/>
    </row>
    <row r="37" spans="1:51" x14ac:dyDescent="0.3">
      <c r="A37" s="57"/>
      <c r="B37" s="57"/>
      <c r="C37" s="61"/>
      <c r="X37" s="34"/>
      <c r="Y37" s="29"/>
      <c r="Z37" s="29"/>
      <c r="AA37" s="29"/>
      <c r="AB37" s="29"/>
      <c r="AC37" s="29"/>
      <c r="AD37" s="50"/>
      <c r="AE37" s="35"/>
      <c r="AF37" s="35"/>
      <c r="AG37" s="36"/>
      <c r="AH37" s="35"/>
      <c r="AI37" s="50"/>
      <c r="AJ37" s="9"/>
      <c r="AK37" s="35"/>
      <c r="AL37" s="36"/>
      <c r="AM37" s="35"/>
      <c r="AN37" s="35"/>
      <c r="AO37" s="35"/>
      <c r="AP37" s="35"/>
      <c r="AX37" s="33"/>
    </row>
    <row r="38" spans="1:51" x14ac:dyDescent="0.3">
      <c r="A38" s="57">
        <v>32</v>
      </c>
      <c r="B38" s="57" t="str">
        <f t="shared" si="12"/>
        <v>0x20</v>
      </c>
      <c r="C38" s="58" t="s">
        <v>24</v>
      </c>
      <c r="D38" s="42">
        <v>0</v>
      </c>
      <c r="E38" s="42">
        <v>0</v>
      </c>
      <c r="F38" s="42">
        <v>0</v>
      </c>
      <c r="G38" s="42">
        <v>1</v>
      </c>
      <c r="H38" s="42">
        <v>0</v>
      </c>
      <c r="I38" s="42">
        <v>0</v>
      </c>
      <c r="J38" s="42">
        <v>0</v>
      </c>
      <c r="K38" s="42" t="s">
        <v>14</v>
      </c>
      <c r="L38" s="42">
        <v>0</v>
      </c>
      <c r="M38" s="42">
        <v>0</v>
      </c>
      <c r="N38" s="42">
        <v>1</v>
      </c>
      <c r="O38" s="42">
        <v>0</v>
      </c>
      <c r="P38" s="42">
        <v>0</v>
      </c>
      <c r="Q38" s="42">
        <v>0</v>
      </c>
      <c r="R38" s="42">
        <v>1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34">
        <v>1</v>
      </c>
      <c r="Y38" s="29">
        <v>0</v>
      </c>
      <c r="Z38" s="29">
        <v>0</v>
      </c>
      <c r="AA38" s="29">
        <v>1</v>
      </c>
      <c r="AB38" s="29">
        <v>0</v>
      </c>
      <c r="AC38" s="29">
        <v>1</v>
      </c>
      <c r="AD38" s="50" t="str">
        <f t="shared" ref="AD38:AD51" si="25">BIN2HEX("000000" &amp; D38 &amp;E38, 2)</f>
        <v>00</v>
      </c>
      <c r="AE38" s="35" t="str">
        <f t="shared" ref="AE38:AE43" si="26">BIN2HEX(IF(F38="x", 0, F38) &amp; IF(G38="x", 0, G38) &amp; IF(H38="x", 0, H38) &amp; IF(I38="x", 0, I38) &amp; IF(J38="x", 0, J38) &amp; IF(K38="x", 0, K38) &amp; IF(L38="x", 0, L38) &amp; IF(M38="x", 0, M38), 2)</f>
        <v>40</v>
      </c>
      <c r="AF38" s="35" t="str">
        <f t="shared" ref="AF38:AF43" si="27">BIN2HEX(IF(N38="x", 0, N38) &amp; IF(O38="x", 0, O38) &amp; IF(P38="x", 0, P38) &amp; IF(Q38="x", 0, Q38) &amp;  IF(R38="x", 0, R38) &amp; IF(S38="x", 0, S38) &amp; IF(T38="x", 0, T38) &amp; IF(U38="x", 0, U38), 2)</f>
        <v>88</v>
      </c>
      <c r="AG38" s="36" t="str">
        <f t="shared" ref="AG38:AG43" si="28">BIN2HEX(IF(V38="x", 0, V38) &amp; IF(W38="x", 0, W38) &amp; IF(X38="x", 0, X38) &amp; IF(Y38="x", 0, Y38) &amp; IF(Z38="x", 0, Z38) &amp; IF(AA38="x", 0, AA38) &amp; IF(AB38="x", 0, AB38) &amp; IF(AC38="x", 0, AC38), 2)</f>
        <v>25</v>
      </c>
      <c r="AH38" s="35"/>
      <c r="AI38" s="50" t="str">
        <f t="shared" si="8"/>
        <v>01</v>
      </c>
      <c r="AJ38" s="35" t="str">
        <f t="shared" si="9"/>
        <v>E2</v>
      </c>
      <c r="AK38" s="35" t="str">
        <f t="shared" si="10"/>
        <v>9C</v>
      </c>
      <c r="AL38" s="36" t="str">
        <f t="shared" si="11"/>
        <v>A5</v>
      </c>
      <c r="AM38" s="35" t="str">
        <f t="shared" ref="AM38:AN38" si="29">HEX2BIN(AI38, 8)</f>
        <v>00000001</v>
      </c>
      <c r="AN38" s="35" t="str">
        <f t="shared" si="29"/>
        <v>11100010</v>
      </c>
      <c r="AO38" s="35" t="str">
        <f>HEX2BIN(AK38, 8)</f>
        <v>10011100</v>
      </c>
      <c r="AP38" s="35" t="str">
        <f>HEX2BIN(AL38, 8)</f>
        <v>10100101</v>
      </c>
      <c r="AQ38" s="31" t="s">
        <v>158</v>
      </c>
      <c r="AX38" s="33"/>
    </row>
    <row r="39" spans="1:51" x14ac:dyDescent="0.3">
      <c r="A39" s="57">
        <v>33</v>
      </c>
      <c r="B39" s="57" t="str">
        <f t="shared" si="12"/>
        <v>0x21</v>
      </c>
      <c r="C39" s="58" t="s">
        <v>25</v>
      </c>
      <c r="D39" s="42">
        <v>0</v>
      </c>
      <c r="E39" s="42">
        <v>0</v>
      </c>
      <c r="F39" s="42">
        <v>0</v>
      </c>
      <c r="G39" s="42">
        <v>1</v>
      </c>
      <c r="H39" s="42">
        <v>0</v>
      </c>
      <c r="I39" s="42">
        <v>0</v>
      </c>
      <c r="J39" s="42">
        <v>0</v>
      </c>
      <c r="K39" s="42" t="s">
        <v>14</v>
      </c>
      <c r="L39" s="42">
        <v>0</v>
      </c>
      <c r="M39" s="42">
        <v>0</v>
      </c>
      <c r="N39" s="42">
        <v>1</v>
      </c>
      <c r="O39" s="42">
        <v>0</v>
      </c>
      <c r="P39" s="42">
        <v>0</v>
      </c>
      <c r="Q39" s="42">
        <v>0</v>
      </c>
      <c r="R39" s="42">
        <v>1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34">
        <v>0</v>
      </c>
      <c r="Y39" s="29">
        <v>1</v>
      </c>
      <c r="Z39" s="29">
        <v>1</v>
      </c>
      <c r="AA39" s="29">
        <v>0</v>
      </c>
      <c r="AB39" s="29">
        <v>0</v>
      </c>
      <c r="AC39" s="29">
        <v>0</v>
      </c>
      <c r="AD39" s="50" t="str">
        <f t="shared" si="25"/>
        <v>00</v>
      </c>
      <c r="AE39" s="35" t="str">
        <f t="shared" si="26"/>
        <v>40</v>
      </c>
      <c r="AF39" s="35" t="str">
        <f t="shared" si="27"/>
        <v>88</v>
      </c>
      <c r="AG39" s="36" t="str">
        <f t="shared" si="28"/>
        <v>18</v>
      </c>
      <c r="AH39" s="35"/>
      <c r="AI39" s="50" t="str">
        <f t="shared" si="8"/>
        <v>01</v>
      </c>
      <c r="AJ39" s="35" t="str">
        <f t="shared" si="9"/>
        <v>E2</v>
      </c>
      <c r="AK39" s="35" t="str">
        <f t="shared" si="10"/>
        <v>9C</v>
      </c>
      <c r="AL39" s="36" t="str">
        <f t="shared" si="11"/>
        <v>98</v>
      </c>
      <c r="AM39" s="35" t="str">
        <f t="shared" ref="AM39:AM51" si="30">HEX2BIN(AI39, 8)</f>
        <v>00000001</v>
      </c>
      <c r="AN39" s="35" t="str">
        <f t="shared" ref="AN39:AN51" si="31">HEX2BIN(AJ39, 8)</f>
        <v>11100010</v>
      </c>
      <c r="AO39" s="35" t="str">
        <f t="shared" ref="AO39:AO51" si="32">HEX2BIN(AK39, 8)</f>
        <v>10011100</v>
      </c>
      <c r="AP39" s="35" t="str">
        <f t="shared" ref="AP39:AP51" si="33">HEX2BIN(AL39, 8)</f>
        <v>10011000</v>
      </c>
      <c r="AQ39" s="31" t="s">
        <v>187</v>
      </c>
      <c r="AX39" s="33"/>
    </row>
    <row r="40" spans="1:51" x14ac:dyDescent="0.3">
      <c r="A40" s="57">
        <v>34</v>
      </c>
      <c r="B40" s="57" t="str">
        <f t="shared" si="12"/>
        <v>0x22</v>
      </c>
      <c r="C40" s="58" t="s">
        <v>28</v>
      </c>
      <c r="D40" s="42">
        <v>0</v>
      </c>
      <c r="E40" s="42">
        <v>0</v>
      </c>
      <c r="F40" s="42">
        <v>0</v>
      </c>
      <c r="G40" s="42">
        <v>1</v>
      </c>
      <c r="H40" s="42">
        <v>0</v>
      </c>
      <c r="I40" s="42">
        <v>0</v>
      </c>
      <c r="J40" s="42">
        <v>0</v>
      </c>
      <c r="K40" s="42" t="s">
        <v>14</v>
      </c>
      <c r="L40" s="42">
        <v>0</v>
      </c>
      <c r="M40" s="42">
        <v>0</v>
      </c>
      <c r="N40" s="42">
        <v>1</v>
      </c>
      <c r="O40" s="42">
        <v>0</v>
      </c>
      <c r="P40" s="42">
        <v>0</v>
      </c>
      <c r="Q40" s="42">
        <v>0</v>
      </c>
      <c r="R40" s="42">
        <v>1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34">
        <v>0</v>
      </c>
      <c r="Y40" s="29">
        <v>0</v>
      </c>
      <c r="Z40" s="29">
        <v>0</v>
      </c>
      <c r="AA40" s="29">
        <v>0</v>
      </c>
      <c r="AB40" s="29">
        <v>1</v>
      </c>
      <c r="AC40" s="29" t="s">
        <v>14</v>
      </c>
      <c r="AD40" s="50" t="str">
        <f t="shared" si="25"/>
        <v>00</v>
      </c>
      <c r="AE40" s="35" t="str">
        <f t="shared" si="26"/>
        <v>40</v>
      </c>
      <c r="AF40" s="35" t="str">
        <f t="shared" si="27"/>
        <v>88</v>
      </c>
      <c r="AG40" s="36" t="str">
        <f t="shared" si="28"/>
        <v>02</v>
      </c>
      <c r="AH40" s="35"/>
      <c r="AI40" s="50" t="str">
        <f t="shared" si="8"/>
        <v>01</v>
      </c>
      <c r="AJ40" s="35" t="str">
        <f t="shared" si="9"/>
        <v>E2</v>
      </c>
      <c r="AK40" s="35" t="str">
        <f t="shared" si="10"/>
        <v>9C</v>
      </c>
      <c r="AL40" s="36" t="str">
        <f t="shared" si="11"/>
        <v>82</v>
      </c>
      <c r="AM40" s="35" t="str">
        <f t="shared" si="30"/>
        <v>00000001</v>
      </c>
      <c r="AN40" s="35" t="str">
        <f t="shared" si="31"/>
        <v>11100010</v>
      </c>
      <c r="AO40" s="35" t="str">
        <f t="shared" si="32"/>
        <v>10011100</v>
      </c>
      <c r="AP40" s="35" t="str">
        <f t="shared" si="33"/>
        <v>10000010</v>
      </c>
      <c r="AX40" s="33"/>
      <c r="AY40" s="37" t="s">
        <v>296</v>
      </c>
    </row>
    <row r="41" spans="1:51" x14ac:dyDescent="0.3">
      <c r="A41" s="57">
        <v>35</v>
      </c>
      <c r="B41" s="57" t="str">
        <f t="shared" si="12"/>
        <v>0x23</v>
      </c>
      <c r="C41" s="58" t="s">
        <v>26</v>
      </c>
      <c r="D41" s="42">
        <v>0</v>
      </c>
      <c r="E41" s="42">
        <v>0</v>
      </c>
      <c r="F41" s="42">
        <v>0</v>
      </c>
      <c r="G41" s="42">
        <v>1</v>
      </c>
      <c r="H41" s="42">
        <v>0</v>
      </c>
      <c r="I41" s="42">
        <v>0</v>
      </c>
      <c r="J41" s="42">
        <v>0</v>
      </c>
      <c r="K41" s="42" t="s">
        <v>14</v>
      </c>
      <c r="L41" s="42">
        <v>0</v>
      </c>
      <c r="M41" s="42">
        <v>0</v>
      </c>
      <c r="N41" s="42">
        <v>1</v>
      </c>
      <c r="O41" s="42">
        <v>0</v>
      </c>
      <c r="P41" s="42">
        <v>0</v>
      </c>
      <c r="Q41" s="42">
        <v>0</v>
      </c>
      <c r="R41" s="42">
        <v>1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34">
        <v>1</v>
      </c>
      <c r="Y41" s="29">
        <v>0</v>
      </c>
      <c r="Z41" s="29">
        <v>1</v>
      </c>
      <c r="AA41" s="29">
        <v>1</v>
      </c>
      <c r="AB41" s="29">
        <v>1</v>
      </c>
      <c r="AC41" s="29" t="s">
        <v>14</v>
      </c>
      <c r="AD41" s="50" t="str">
        <f t="shared" si="25"/>
        <v>00</v>
      </c>
      <c r="AE41" s="35" t="str">
        <f t="shared" si="26"/>
        <v>40</v>
      </c>
      <c r="AF41" s="35" t="str">
        <f t="shared" si="27"/>
        <v>88</v>
      </c>
      <c r="AG41" s="36" t="str">
        <f t="shared" si="28"/>
        <v>2E</v>
      </c>
      <c r="AH41" s="35"/>
      <c r="AI41" s="50" t="str">
        <f t="shared" si="8"/>
        <v>01</v>
      </c>
      <c r="AJ41" s="35" t="str">
        <f t="shared" si="9"/>
        <v>E2</v>
      </c>
      <c r="AK41" s="35" t="str">
        <f t="shared" si="10"/>
        <v>9C</v>
      </c>
      <c r="AL41" s="36" t="str">
        <f t="shared" si="11"/>
        <v>AE</v>
      </c>
      <c r="AM41" s="35" t="str">
        <f t="shared" si="30"/>
        <v>00000001</v>
      </c>
      <c r="AN41" s="35" t="str">
        <f t="shared" si="31"/>
        <v>11100010</v>
      </c>
      <c r="AO41" s="35" t="str">
        <f t="shared" si="32"/>
        <v>10011100</v>
      </c>
      <c r="AP41" s="35" t="str">
        <f t="shared" si="33"/>
        <v>10101110</v>
      </c>
      <c r="AX41" s="33"/>
    </row>
    <row r="42" spans="1:51" x14ac:dyDescent="0.3">
      <c r="A42" s="57">
        <v>36</v>
      </c>
      <c r="B42" s="57" t="str">
        <f t="shared" si="12"/>
        <v>0x24</v>
      </c>
      <c r="C42" s="58" t="s">
        <v>27</v>
      </c>
      <c r="D42" s="42">
        <v>0</v>
      </c>
      <c r="E42" s="42">
        <v>0</v>
      </c>
      <c r="F42" s="42">
        <v>0</v>
      </c>
      <c r="G42" s="42">
        <v>1</v>
      </c>
      <c r="H42" s="42">
        <v>0</v>
      </c>
      <c r="I42" s="42">
        <v>0</v>
      </c>
      <c r="J42" s="42">
        <v>0</v>
      </c>
      <c r="K42" s="42" t="s">
        <v>14</v>
      </c>
      <c r="L42" s="42">
        <v>0</v>
      </c>
      <c r="M42" s="42">
        <v>0</v>
      </c>
      <c r="N42" s="42">
        <v>1</v>
      </c>
      <c r="O42" s="42">
        <v>0</v>
      </c>
      <c r="P42" s="42">
        <v>0</v>
      </c>
      <c r="Q42" s="42">
        <v>0</v>
      </c>
      <c r="R42" s="42">
        <v>1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34">
        <v>1</v>
      </c>
      <c r="Y42" s="29">
        <v>1</v>
      </c>
      <c r="Z42" s="29">
        <v>1</v>
      </c>
      <c r="AA42" s="29">
        <v>0</v>
      </c>
      <c r="AB42" s="29">
        <v>1</v>
      </c>
      <c r="AC42" s="29" t="s">
        <v>14</v>
      </c>
      <c r="AD42" s="50" t="str">
        <f t="shared" si="25"/>
        <v>00</v>
      </c>
      <c r="AE42" s="35" t="str">
        <f t="shared" si="26"/>
        <v>40</v>
      </c>
      <c r="AF42" s="35" t="str">
        <f t="shared" si="27"/>
        <v>88</v>
      </c>
      <c r="AG42" s="36" t="str">
        <f t="shared" si="28"/>
        <v>3A</v>
      </c>
      <c r="AH42" s="35"/>
      <c r="AI42" s="50" t="str">
        <f t="shared" si="8"/>
        <v>01</v>
      </c>
      <c r="AJ42" s="35" t="str">
        <f t="shared" si="9"/>
        <v>E2</v>
      </c>
      <c r="AK42" s="35" t="str">
        <f t="shared" si="10"/>
        <v>9C</v>
      </c>
      <c r="AL42" s="36" t="str">
        <f t="shared" si="11"/>
        <v>BA</v>
      </c>
      <c r="AM42" s="35" t="str">
        <f t="shared" si="30"/>
        <v>00000001</v>
      </c>
      <c r="AN42" s="35" t="str">
        <f t="shared" si="31"/>
        <v>11100010</v>
      </c>
      <c r="AO42" s="35" t="str">
        <f t="shared" si="32"/>
        <v>10011100</v>
      </c>
      <c r="AP42" s="35" t="str">
        <f t="shared" si="33"/>
        <v>10111010</v>
      </c>
      <c r="AX42" s="33"/>
    </row>
    <row r="43" spans="1:51" x14ac:dyDescent="0.3">
      <c r="A43" s="57">
        <v>37</v>
      </c>
      <c r="B43" s="57" t="str">
        <f t="shared" si="12"/>
        <v>0x25</v>
      </c>
      <c r="C43" s="58" t="s">
        <v>29</v>
      </c>
      <c r="D43" s="42">
        <v>0</v>
      </c>
      <c r="E43" s="42">
        <v>0</v>
      </c>
      <c r="F43" s="42">
        <v>0</v>
      </c>
      <c r="G43" s="42">
        <v>1</v>
      </c>
      <c r="H43" s="42">
        <v>0</v>
      </c>
      <c r="I43" s="42">
        <v>0</v>
      </c>
      <c r="J43" s="42">
        <v>0</v>
      </c>
      <c r="K43" s="42" t="s">
        <v>14</v>
      </c>
      <c r="L43" s="42">
        <v>0</v>
      </c>
      <c r="M43" s="42">
        <v>0</v>
      </c>
      <c r="N43" s="42">
        <v>1</v>
      </c>
      <c r="O43" s="42">
        <v>0</v>
      </c>
      <c r="P43" s="42">
        <v>0</v>
      </c>
      <c r="Q43" s="42">
        <v>0</v>
      </c>
      <c r="R43" s="42">
        <v>1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34">
        <v>0</v>
      </c>
      <c r="Y43" s="29">
        <v>1</v>
      </c>
      <c r="Z43" s="29">
        <v>1</v>
      </c>
      <c r="AA43" s="29">
        <v>0</v>
      </c>
      <c r="AB43" s="29">
        <v>1</v>
      </c>
      <c r="AC43" s="29" t="s">
        <v>14</v>
      </c>
      <c r="AD43" s="50" t="str">
        <f t="shared" si="25"/>
        <v>00</v>
      </c>
      <c r="AE43" s="35" t="str">
        <f t="shared" si="26"/>
        <v>40</v>
      </c>
      <c r="AF43" s="35" t="str">
        <f t="shared" si="27"/>
        <v>88</v>
      </c>
      <c r="AG43" s="36" t="str">
        <f t="shared" si="28"/>
        <v>1A</v>
      </c>
      <c r="AH43" s="35"/>
      <c r="AI43" s="50" t="str">
        <f t="shared" si="8"/>
        <v>01</v>
      </c>
      <c r="AJ43" s="35" t="str">
        <f t="shared" si="9"/>
        <v>E2</v>
      </c>
      <c r="AK43" s="35" t="str">
        <f t="shared" si="10"/>
        <v>9C</v>
      </c>
      <c r="AL43" s="36" t="str">
        <f t="shared" si="11"/>
        <v>9A</v>
      </c>
      <c r="AM43" s="35" t="str">
        <f t="shared" si="30"/>
        <v>00000001</v>
      </c>
      <c r="AN43" s="35" t="str">
        <f t="shared" si="31"/>
        <v>11100010</v>
      </c>
      <c r="AO43" s="35" t="str">
        <f t="shared" si="32"/>
        <v>10011100</v>
      </c>
      <c r="AP43" s="35" t="str">
        <f t="shared" si="33"/>
        <v>10011010</v>
      </c>
      <c r="AX43" s="33"/>
    </row>
    <row r="44" spans="1:51" x14ac:dyDescent="0.3">
      <c r="A44" s="57">
        <v>38</v>
      </c>
      <c r="B44" s="57" t="str">
        <f t="shared" si="12"/>
        <v>0x26</v>
      </c>
      <c r="C44" s="58" t="s">
        <v>160</v>
      </c>
      <c r="D44" s="42">
        <v>0</v>
      </c>
      <c r="E44" s="42">
        <v>0</v>
      </c>
      <c r="F44" s="42">
        <v>0</v>
      </c>
      <c r="G44" s="42">
        <v>1</v>
      </c>
      <c r="H44" s="42">
        <v>0</v>
      </c>
      <c r="I44" s="42">
        <v>0</v>
      </c>
      <c r="J44" s="42">
        <v>0</v>
      </c>
      <c r="K44" s="42" t="s">
        <v>14</v>
      </c>
      <c r="L44" s="42">
        <v>0</v>
      </c>
      <c r="M44" s="42">
        <v>0</v>
      </c>
      <c r="N44" s="42">
        <v>1</v>
      </c>
      <c r="O44" s="42">
        <v>0</v>
      </c>
      <c r="P44" s="42">
        <v>0</v>
      </c>
      <c r="Q44" s="42">
        <v>0</v>
      </c>
      <c r="R44" s="42">
        <v>1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34">
        <v>0</v>
      </c>
      <c r="Y44" s="29">
        <v>0</v>
      </c>
      <c r="Z44" s="29">
        <v>0</v>
      </c>
      <c r="AA44" s="29">
        <v>1</v>
      </c>
      <c r="AB44" s="29">
        <v>1</v>
      </c>
      <c r="AC44" s="29" t="s">
        <v>14</v>
      </c>
      <c r="AD44" s="50" t="str">
        <f t="shared" si="25"/>
        <v>00</v>
      </c>
      <c r="AE44" s="35" t="str">
        <f t="shared" ref="AE44:AE47" si="34">BIN2HEX(IF(F44="x", 0, F44) &amp; IF(G44="x", 0, G44) &amp; IF(H44="x", 0, H44) &amp; IF(I44="x", 0, I44) &amp; IF(J44="x", 0, J44) &amp; IF(K44="x", 0, K44) &amp; IF(L44="x", 0, L44) &amp; IF(M44="x", 0, M44), 2)</f>
        <v>40</v>
      </c>
      <c r="AF44" s="35" t="str">
        <f t="shared" ref="AF44:AF47" si="35">BIN2HEX(IF(N44="x", 0, N44) &amp; IF(O44="x", 0, O44) &amp; IF(P44="x", 0, P44) &amp; IF(Q44="x", 0, Q44) &amp;  IF(R44="x", 0, R44) &amp; IF(S44="x", 0, S44) &amp; IF(T44="x", 0, T44) &amp; IF(U44="x", 0, U44), 2)</f>
        <v>88</v>
      </c>
      <c r="AG44" s="36" t="str">
        <f t="shared" ref="AG44:AG47" si="36">BIN2HEX(IF(V44="x", 0, V44) &amp; IF(W44="x", 0, W44) &amp; IF(X44="x", 0, X44) &amp; IF(Y44="x", 0, Y44) &amp; IF(Z44="x", 0, Z44) &amp; IF(AA44="x", 0, AA44) &amp; IF(AB44="x", 0, AB44) &amp; IF(AC44="x", 0, AC44), 2)</f>
        <v>06</v>
      </c>
      <c r="AH44" s="35"/>
      <c r="AI44" s="50" t="str">
        <f t="shared" si="8"/>
        <v>01</v>
      </c>
      <c r="AJ44" s="35" t="str">
        <f t="shared" si="9"/>
        <v>E2</v>
      </c>
      <c r="AK44" s="35" t="str">
        <f t="shared" si="10"/>
        <v>9C</v>
      </c>
      <c r="AL44" s="36" t="str">
        <f t="shared" si="11"/>
        <v>86</v>
      </c>
      <c r="AM44" s="35" t="str">
        <f t="shared" si="30"/>
        <v>00000001</v>
      </c>
      <c r="AN44" s="35" t="str">
        <f t="shared" si="31"/>
        <v>11100010</v>
      </c>
      <c r="AO44" s="35" t="str">
        <f t="shared" si="32"/>
        <v>10011100</v>
      </c>
      <c r="AP44" s="35" t="str">
        <f t="shared" si="33"/>
        <v>10000110</v>
      </c>
      <c r="AX44" s="33"/>
    </row>
    <row r="45" spans="1:51" x14ac:dyDescent="0.3">
      <c r="A45" s="57">
        <v>39</v>
      </c>
      <c r="B45" s="57" t="str">
        <f t="shared" si="12"/>
        <v>0x27</v>
      </c>
      <c r="C45" s="58" t="s">
        <v>161</v>
      </c>
      <c r="D45" s="42">
        <v>0</v>
      </c>
      <c r="E45" s="42">
        <v>0</v>
      </c>
      <c r="F45" s="42">
        <v>0</v>
      </c>
      <c r="G45" s="42">
        <v>1</v>
      </c>
      <c r="H45" s="42">
        <v>0</v>
      </c>
      <c r="I45" s="42">
        <v>0</v>
      </c>
      <c r="J45" s="42">
        <v>0</v>
      </c>
      <c r="K45" s="42" t="s">
        <v>14</v>
      </c>
      <c r="L45" s="42">
        <v>0</v>
      </c>
      <c r="M45" s="42">
        <v>0</v>
      </c>
      <c r="N45" s="42">
        <v>1</v>
      </c>
      <c r="O45" s="42">
        <v>0</v>
      </c>
      <c r="P45" s="42">
        <v>0</v>
      </c>
      <c r="Q45" s="42">
        <v>0</v>
      </c>
      <c r="R45" s="42">
        <v>1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34">
        <v>1</v>
      </c>
      <c r="Y45" s="29">
        <v>0</v>
      </c>
      <c r="Z45" s="29">
        <v>0</v>
      </c>
      <c r="AA45" s="29">
        <v>1</v>
      </c>
      <c r="AB45" s="29">
        <v>1</v>
      </c>
      <c r="AC45" s="29" t="s">
        <v>14</v>
      </c>
      <c r="AD45" s="50" t="str">
        <f t="shared" si="25"/>
        <v>00</v>
      </c>
      <c r="AE45" s="35" t="str">
        <f t="shared" si="34"/>
        <v>40</v>
      </c>
      <c r="AF45" s="35" t="str">
        <f t="shared" si="35"/>
        <v>88</v>
      </c>
      <c r="AG45" s="36" t="str">
        <f t="shared" si="36"/>
        <v>26</v>
      </c>
      <c r="AH45" s="35"/>
      <c r="AI45" s="50" t="str">
        <f t="shared" si="8"/>
        <v>01</v>
      </c>
      <c r="AJ45" s="35" t="str">
        <f t="shared" si="9"/>
        <v>E2</v>
      </c>
      <c r="AK45" s="35" t="str">
        <f t="shared" si="10"/>
        <v>9C</v>
      </c>
      <c r="AL45" s="36" t="str">
        <f t="shared" si="11"/>
        <v>A6</v>
      </c>
      <c r="AM45" s="35" t="str">
        <f t="shared" si="30"/>
        <v>00000001</v>
      </c>
      <c r="AN45" s="35" t="str">
        <f t="shared" si="31"/>
        <v>11100010</v>
      </c>
      <c r="AO45" s="35" t="str">
        <f t="shared" si="32"/>
        <v>10011100</v>
      </c>
      <c r="AP45" s="35" t="str">
        <f t="shared" si="33"/>
        <v>10100110</v>
      </c>
      <c r="AX45" s="33"/>
    </row>
    <row r="46" spans="1:51" x14ac:dyDescent="0.3">
      <c r="A46" s="57">
        <v>40</v>
      </c>
      <c r="B46" s="57" t="str">
        <f t="shared" si="12"/>
        <v>0x28</v>
      </c>
      <c r="C46" s="58" t="s">
        <v>162</v>
      </c>
      <c r="D46" s="42">
        <v>0</v>
      </c>
      <c r="E46" s="42">
        <v>0</v>
      </c>
      <c r="F46" s="42">
        <v>0</v>
      </c>
      <c r="G46" s="42">
        <v>1</v>
      </c>
      <c r="H46" s="42">
        <v>0</v>
      </c>
      <c r="I46" s="42">
        <v>0</v>
      </c>
      <c r="J46" s="42">
        <v>0</v>
      </c>
      <c r="K46" s="42" t="s">
        <v>14</v>
      </c>
      <c r="L46" s="42">
        <v>0</v>
      </c>
      <c r="M46" s="42">
        <v>0</v>
      </c>
      <c r="N46" s="42">
        <v>1</v>
      </c>
      <c r="O46" s="42">
        <v>0</v>
      </c>
      <c r="P46" s="42">
        <v>0</v>
      </c>
      <c r="Q46" s="42">
        <v>0</v>
      </c>
      <c r="R46" s="42">
        <v>1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34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50" t="str">
        <f t="shared" si="25"/>
        <v>00</v>
      </c>
      <c r="AE46" s="35" t="str">
        <f t="shared" si="34"/>
        <v>40</v>
      </c>
      <c r="AF46" s="35" t="str">
        <f t="shared" si="35"/>
        <v>88</v>
      </c>
      <c r="AG46" s="36" t="str">
        <f t="shared" si="36"/>
        <v>00</v>
      </c>
      <c r="AH46" s="35"/>
      <c r="AI46" s="50" t="str">
        <f t="shared" si="8"/>
        <v>01</v>
      </c>
      <c r="AJ46" s="35" t="str">
        <f t="shared" si="9"/>
        <v>E2</v>
      </c>
      <c r="AK46" s="35" t="str">
        <f t="shared" si="10"/>
        <v>9C</v>
      </c>
      <c r="AL46" s="36" t="str">
        <f t="shared" si="11"/>
        <v>80</v>
      </c>
      <c r="AM46" s="35" t="str">
        <f t="shared" si="30"/>
        <v>00000001</v>
      </c>
      <c r="AN46" s="35" t="str">
        <f t="shared" si="31"/>
        <v>11100010</v>
      </c>
      <c r="AO46" s="35" t="str">
        <f t="shared" si="32"/>
        <v>10011100</v>
      </c>
      <c r="AP46" s="35" t="str">
        <f t="shared" si="33"/>
        <v>10000000</v>
      </c>
      <c r="AX46" s="33"/>
    </row>
    <row r="47" spans="1:51" x14ac:dyDescent="0.3">
      <c r="A47" s="57">
        <v>41</v>
      </c>
      <c r="B47" s="57" t="str">
        <f t="shared" si="12"/>
        <v>0x29</v>
      </c>
      <c r="C47" s="58" t="s">
        <v>163</v>
      </c>
      <c r="D47" s="42">
        <v>0</v>
      </c>
      <c r="E47" s="42">
        <v>0</v>
      </c>
      <c r="F47" s="42">
        <v>0</v>
      </c>
      <c r="G47" s="42">
        <v>1</v>
      </c>
      <c r="H47" s="42">
        <v>0</v>
      </c>
      <c r="I47" s="42">
        <v>0</v>
      </c>
      <c r="J47" s="42">
        <v>0</v>
      </c>
      <c r="K47" s="42" t="s">
        <v>14</v>
      </c>
      <c r="L47" s="42">
        <v>0</v>
      </c>
      <c r="M47" s="42">
        <v>0</v>
      </c>
      <c r="N47" s="42">
        <v>1</v>
      </c>
      <c r="O47" s="42">
        <v>0</v>
      </c>
      <c r="P47" s="42">
        <v>0</v>
      </c>
      <c r="Q47" s="42">
        <v>0</v>
      </c>
      <c r="R47" s="42">
        <v>1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34">
        <v>1</v>
      </c>
      <c r="Y47" s="29">
        <v>1</v>
      </c>
      <c r="Z47" s="29">
        <v>1</v>
      </c>
      <c r="AA47" s="29">
        <v>1</v>
      </c>
      <c r="AB47" s="29">
        <v>0</v>
      </c>
      <c r="AC47" s="29">
        <v>1</v>
      </c>
      <c r="AD47" s="50" t="str">
        <f t="shared" si="25"/>
        <v>00</v>
      </c>
      <c r="AE47" s="35" t="str">
        <f t="shared" si="34"/>
        <v>40</v>
      </c>
      <c r="AF47" s="35" t="str">
        <f t="shared" si="35"/>
        <v>88</v>
      </c>
      <c r="AG47" s="36" t="str">
        <f t="shared" si="36"/>
        <v>3D</v>
      </c>
      <c r="AH47" s="35"/>
      <c r="AI47" s="50" t="str">
        <f t="shared" si="8"/>
        <v>01</v>
      </c>
      <c r="AJ47" s="35" t="str">
        <f t="shared" si="9"/>
        <v>E2</v>
      </c>
      <c r="AK47" s="35" t="str">
        <f t="shared" si="10"/>
        <v>9C</v>
      </c>
      <c r="AL47" s="36" t="str">
        <f t="shared" si="11"/>
        <v>BD</v>
      </c>
      <c r="AM47" s="35" t="str">
        <f t="shared" si="30"/>
        <v>00000001</v>
      </c>
      <c r="AN47" s="35" t="str">
        <f t="shared" si="31"/>
        <v>11100010</v>
      </c>
      <c r="AO47" s="35" t="str">
        <f t="shared" si="32"/>
        <v>10011100</v>
      </c>
      <c r="AP47" s="35" t="str">
        <f t="shared" si="33"/>
        <v>10111101</v>
      </c>
      <c r="AX47" s="33"/>
    </row>
    <row r="48" spans="1:51" x14ac:dyDescent="0.3">
      <c r="A48" s="57">
        <v>42</v>
      </c>
      <c r="B48" s="57" t="str">
        <f t="shared" si="12"/>
        <v>0x2A</v>
      </c>
      <c r="C48" s="58" t="s">
        <v>327</v>
      </c>
      <c r="D48" s="42">
        <v>0</v>
      </c>
      <c r="E48" s="42">
        <v>0</v>
      </c>
      <c r="F48" s="42">
        <v>0</v>
      </c>
      <c r="G48" s="42">
        <v>1</v>
      </c>
      <c r="H48" s="42">
        <v>0</v>
      </c>
      <c r="I48" s="42">
        <v>0</v>
      </c>
      <c r="J48" s="42">
        <v>0</v>
      </c>
      <c r="K48" s="42" t="s">
        <v>14</v>
      </c>
      <c r="L48" s="42">
        <v>0</v>
      </c>
      <c r="M48" s="42">
        <v>0</v>
      </c>
      <c r="N48" s="42">
        <v>1</v>
      </c>
      <c r="O48" s="42">
        <v>0</v>
      </c>
      <c r="P48" s="42">
        <v>0</v>
      </c>
      <c r="Q48" s="42">
        <v>0</v>
      </c>
      <c r="R48" s="42">
        <v>1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34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1</v>
      </c>
      <c r="AD48" s="50" t="str">
        <f t="shared" si="25"/>
        <v>00</v>
      </c>
      <c r="AE48" s="35" t="str">
        <f t="shared" ref="AE48:AE49" si="37">BIN2HEX(IF(F48="x", 0, F48) &amp; IF(G48="x", 0, G48) &amp; IF(H48="x", 0, H48) &amp; IF(I48="x", 0, I48) &amp; IF(J48="x", 0, J48) &amp; IF(K48="x", 0, K48) &amp; IF(L48="x", 0, L48) &amp; IF(M48="x", 0, M48), 2)</f>
        <v>40</v>
      </c>
      <c r="AF48" s="35" t="str">
        <f t="shared" ref="AF48:AF49" si="38">BIN2HEX(IF(N48="x", 0, N48) &amp; IF(O48="x", 0, O48) &amp; IF(P48="x", 0, P48) &amp; IF(Q48="x", 0, Q48) &amp;  IF(R48="x", 0, R48) &amp; IF(S48="x", 0, S48) &amp; IF(T48="x", 0, T48) &amp; IF(U48="x", 0, U48), 2)</f>
        <v>88</v>
      </c>
      <c r="AG48" s="36" t="str">
        <f t="shared" ref="AG48:AG49" si="39">BIN2HEX(IF(V48="x", 0, V48) &amp; IF(W48="x", 0, W48) &amp; IF(X48="x", 0, X48) &amp; IF(Y48="x", 0, Y48) &amp; IF(Z48="x", 0, Z48) &amp; IF(AA48="x", 0, AA48) &amp; IF(AB48="x", 0, AB48) &amp; IF(AC48="x", 0, AC48), 2)</f>
        <v>01</v>
      </c>
      <c r="AH48" s="35"/>
      <c r="AI48" s="50" t="str">
        <f t="shared" si="8"/>
        <v>01</v>
      </c>
      <c r="AJ48" s="35" t="str">
        <f t="shared" si="9"/>
        <v>E2</v>
      </c>
      <c r="AK48" s="35" t="str">
        <f t="shared" si="10"/>
        <v>9C</v>
      </c>
      <c r="AL48" s="36" t="str">
        <f t="shared" si="11"/>
        <v>81</v>
      </c>
      <c r="AM48" s="35" t="str">
        <f t="shared" si="30"/>
        <v>00000001</v>
      </c>
      <c r="AN48" s="35" t="str">
        <f t="shared" si="31"/>
        <v>11100010</v>
      </c>
      <c r="AO48" s="35" t="str">
        <f t="shared" si="32"/>
        <v>10011100</v>
      </c>
      <c r="AP48" s="35" t="str">
        <f t="shared" si="33"/>
        <v>10000001</v>
      </c>
      <c r="AX48" s="33"/>
    </row>
    <row r="49" spans="1:50" x14ac:dyDescent="0.3">
      <c r="A49" s="57">
        <v>43</v>
      </c>
      <c r="B49" s="57" t="str">
        <f t="shared" ref="B49:B51" si="40">"0x" &amp; DEC2HEX(A49)</f>
        <v>0x2B</v>
      </c>
      <c r="C49" s="58" t="s">
        <v>335</v>
      </c>
      <c r="D49" s="42">
        <v>0</v>
      </c>
      <c r="E49" s="42">
        <v>0</v>
      </c>
      <c r="F49" s="42">
        <v>0</v>
      </c>
      <c r="G49" s="42">
        <v>1</v>
      </c>
      <c r="H49" s="42">
        <v>0</v>
      </c>
      <c r="I49" s="42">
        <v>0</v>
      </c>
      <c r="J49" s="42">
        <v>0</v>
      </c>
      <c r="K49" s="42" t="s">
        <v>14</v>
      </c>
      <c r="L49" s="42">
        <v>0</v>
      </c>
      <c r="M49" s="42">
        <v>0</v>
      </c>
      <c r="N49" s="42">
        <v>1</v>
      </c>
      <c r="O49" s="42">
        <v>0</v>
      </c>
      <c r="P49" s="42">
        <v>0</v>
      </c>
      <c r="Q49" s="42">
        <v>0</v>
      </c>
      <c r="R49" s="42">
        <v>1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34">
        <v>0</v>
      </c>
      <c r="Y49" s="29">
        <v>1</v>
      </c>
      <c r="Z49" s="29">
        <v>1</v>
      </c>
      <c r="AA49" s="29">
        <v>0</v>
      </c>
      <c r="AB49" s="29">
        <v>0</v>
      </c>
      <c r="AC49" s="29">
        <v>1</v>
      </c>
      <c r="AD49" s="50" t="str">
        <f t="shared" si="25"/>
        <v>00</v>
      </c>
      <c r="AE49" s="35" t="str">
        <f t="shared" si="37"/>
        <v>40</v>
      </c>
      <c r="AF49" s="35" t="str">
        <f t="shared" si="38"/>
        <v>88</v>
      </c>
      <c r="AG49" s="36" t="str">
        <f t="shared" si="39"/>
        <v>19</v>
      </c>
      <c r="AH49" s="35"/>
      <c r="AI49" s="50" t="str">
        <f t="shared" si="8"/>
        <v>01</v>
      </c>
      <c r="AJ49" s="35" t="str">
        <f t="shared" si="9"/>
        <v>E2</v>
      </c>
      <c r="AK49" s="35" t="str">
        <f t="shared" si="10"/>
        <v>9C</v>
      </c>
      <c r="AL49" s="36" t="str">
        <f t="shared" si="11"/>
        <v>99</v>
      </c>
      <c r="AM49" s="35" t="str">
        <f t="shared" si="30"/>
        <v>00000001</v>
      </c>
      <c r="AN49" s="35" t="str">
        <f t="shared" si="31"/>
        <v>11100010</v>
      </c>
      <c r="AO49" s="35" t="str">
        <f t="shared" si="32"/>
        <v>10011100</v>
      </c>
      <c r="AP49" s="35" t="str">
        <f t="shared" si="33"/>
        <v>10011001</v>
      </c>
      <c r="AX49" s="33"/>
    </row>
    <row r="50" spans="1:50" x14ac:dyDescent="0.3">
      <c r="A50" s="57">
        <v>44</v>
      </c>
      <c r="B50" s="57" t="str">
        <f t="shared" si="40"/>
        <v>0x2C</v>
      </c>
      <c r="C50" s="58" t="s">
        <v>368</v>
      </c>
      <c r="D50" s="42">
        <v>0</v>
      </c>
      <c r="E50" s="42">
        <v>0</v>
      </c>
      <c r="F50" s="42">
        <v>0</v>
      </c>
      <c r="G50" s="42">
        <v>1</v>
      </c>
      <c r="H50" s="42">
        <v>0</v>
      </c>
      <c r="I50" s="42">
        <v>0</v>
      </c>
      <c r="J50" s="42">
        <v>0</v>
      </c>
      <c r="K50" s="42" t="s">
        <v>14</v>
      </c>
      <c r="L50" s="42">
        <v>0</v>
      </c>
      <c r="M50" s="42">
        <v>0</v>
      </c>
      <c r="N50" s="42">
        <v>1</v>
      </c>
      <c r="O50" s="42">
        <v>0</v>
      </c>
      <c r="P50" s="42">
        <v>0</v>
      </c>
      <c r="Q50" s="42">
        <v>0</v>
      </c>
      <c r="R50" s="42">
        <v>1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34">
        <v>1</v>
      </c>
      <c r="Y50" s="29">
        <v>1</v>
      </c>
      <c r="Z50" s="29">
        <v>0</v>
      </c>
      <c r="AA50" s="29">
        <v>0</v>
      </c>
      <c r="AB50" s="29">
        <v>0</v>
      </c>
      <c r="AC50" s="29">
        <v>1</v>
      </c>
      <c r="AD50" s="50" t="str">
        <f t="shared" si="25"/>
        <v>00</v>
      </c>
      <c r="AE50" s="35" t="str">
        <f t="shared" ref="AE50" si="41">BIN2HEX(IF(F50="x", 0, F50) &amp; IF(G50="x", 0, G50) &amp; IF(H50="x", 0, H50) &amp; IF(I50="x", 0, I50) &amp; IF(J50="x", 0, J50) &amp; IF(K50="x", 0, K50) &amp; IF(L50="x", 0, L50) &amp; IF(M50="x", 0, M50), 2)</f>
        <v>40</v>
      </c>
      <c r="AF50" s="35" t="str">
        <f t="shared" ref="AF50" si="42">BIN2HEX(IF(N50="x", 0, N50) &amp; IF(O50="x", 0, O50) &amp; IF(P50="x", 0, P50) &amp; IF(Q50="x", 0, Q50) &amp;  IF(R50="x", 0, R50) &amp; IF(S50="x", 0, S50) &amp; IF(T50="x", 0, T50) &amp; IF(U50="x", 0, U50), 2)</f>
        <v>88</v>
      </c>
      <c r="AG50" s="36" t="str">
        <f t="shared" ref="AG50" si="43">BIN2HEX(IF(V50="x", 0, V50) &amp; IF(W50="x", 0, W50) &amp; IF(X50="x", 0, X50) &amp; IF(Y50="x", 0, Y50) &amp; IF(Z50="x", 0, Z50) &amp; IF(AA50="x", 0, AA50) &amp; IF(AB50="x", 0, AB50) &amp; IF(AC50="x", 0, AC50), 2)</f>
        <v>31</v>
      </c>
      <c r="AH50" s="35"/>
      <c r="AI50" s="50" t="str">
        <f t="shared" si="8"/>
        <v>01</v>
      </c>
      <c r="AJ50" s="35" t="str">
        <f t="shared" si="9"/>
        <v>E2</v>
      </c>
      <c r="AK50" s="35" t="str">
        <f t="shared" si="10"/>
        <v>9C</v>
      </c>
      <c r="AL50" s="36" t="str">
        <f t="shared" si="11"/>
        <v>B1</v>
      </c>
      <c r="AM50" s="35" t="str">
        <f t="shared" si="30"/>
        <v>00000001</v>
      </c>
      <c r="AN50" s="35" t="str">
        <f t="shared" si="31"/>
        <v>11100010</v>
      </c>
      <c r="AO50" s="35" t="str">
        <f t="shared" si="32"/>
        <v>10011100</v>
      </c>
      <c r="AP50" s="35" t="str">
        <f t="shared" si="33"/>
        <v>10110001</v>
      </c>
      <c r="AX50" s="33"/>
    </row>
    <row r="51" spans="1:50" x14ac:dyDescent="0.3">
      <c r="A51" s="57">
        <v>45</v>
      </c>
      <c r="B51" s="57" t="str">
        <f t="shared" si="40"/>
        <v>0x2D</v>
      </c>
      <c r="C51" s="58" t="s">
        <v>389</v>
      </c>
      <c r="D51" s="42">
        <v>1</v>
      </c>
      <c r="E51" s="42">
        <v>0</v>
      </c>
      <c r="F51" s="42">
        <v>0</v>
      </c>
      <c r="G51" s="42">
        <v>1</v>
      </c>
      <c r="H51" s="42">
        <v>0</v>
      </c>
      <c r="I51" s="42">
        <v>0</v>
      </c>
      <c r="J51" s="42">
        <v>0</v>
      </c>
      <c r="K51" s="42" t="s">
        <v>14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1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34">
        <v>1</v>
      </c>
      <c r="Y51" s="29">
        <v>1</v>
      </c>
      <c r="Z51" s="29">
        <v>0</v>
      </c>
      <c r="AA51" s="29">
        <v>0</v>
      </c>
      <c r="AB51" s="29">
        <v>0</v>
      </c>
      <c r="AC51" s="29">
        <v>1</v>
      </c>
      <c r="AD51" s="50" t="str">
        <f t="shared" si="25"/>
        <v>02</v>
      </c>
      <c r="AE51" s="35" t="str">
        <f t="shared" ref="AE51" si="44">BIN2HEX(IF(F51="x", 0, F51) &amp; IF(G51="x", 0, G51) &amp; IF(H51="x", 0, H51) &amp; IF(I51="x", 0, I51) &amp; IF(J51="x", 0, J51) &amp; IF(K51="x", 0, K51) &amp; IF(L51="x", 0, L51) &amp; IF(M51="x", 0, M51), 2)</f>
        <v>40</v>
      </c>
      <c r="AF51" s="35" t="str">
        <f t="shared" ref="AF51" si="45">BIN2HEX(IF(N51="x", 0, N51) &amp; IF(O51="x", 0, O51) &amp; IF(P51="x", 0, P51) &amp; IF(Q51="x", 0, Q51) &amp;  IF(R51="x", 0, R51) &amp; IF(S51="x", 0, S51) &amp; IF(T51="x", 0, T51) &amp; IF(U51="x", 0, U51), 2)</f>
        <v>08</v>
      </c>
      <c r="AG51" s="36" t="str">
        <f t="shared" ref="AG51" si="46">BIN2HEX(IF(V51="x", 0, V51) &amp; IF(W51="x", 0, W51) &amp; IF(X51="x", 0, X51) &amp; IF(Y51="x", 0, Y51) &amp; IF(Z51="x", 0, Z51) &amp; IF(AA51="x", 0, AA51) &amp; IF(AB51="x", 0, AB51) &amp; IF(AC51="x", 0, AC51), 2)</f>
        <v>31</v>
      </c>
      <c r="AH51" s="35"/>
      <c r="AI51" s="50" t="str">
        <f t="shared" si="8"/>
        <v>03</v>
      </c>
      <c r="AJ51" s="35" t="str">
        <f t="shared" si="9"/>
        <v>E2</v>
      </c>
      <c r="AK51" s="35" t="str">
        <f t="shared" si="10"/>
        <v>1C</v>
      </c>
      <c r="AL51" s="36" t="str">
        <f t="shared" si="11"/>
        <v>B1</v>
      </c>
      <c r="AM51" s="35" t="str">
        <f t="shared" si="30"/>
        <v>00000011</v>
      </c>
      <c r="AN51" s="35" t="str">
        <f t="shared" si="31"/>
        <v>11100010</v>
      </c>
      <c r="AO51" s="35" t="str">
        <f t="shared" si="32"/>
        <v>00011100</v>
      </c>
      <c r="AP51" s="35" t="str">
        <f t="shared" si="33"/>
        <v>10110001</v>
      </c>
      <c r="AX51" s="33"/>
    </row>
    <row r="52" spans="1:50" x14ac:dyDescent="0.3">
      <c r="AD52" s="52"/>
      <c r="AI52" s="52"/>
    </row>
    <row r="53" spans="1:50" x14ac:dyDescent="0.3">
      <c r="C53" s="43" t="s">
        <v>22</v>
      </c>
      <c r="F53" s="31" t="s">
        <v>23</v>
      </c>
    </row>
    <row r="54" spans="1:50" x14ac:dyDescent="0.3">
      <c r="C54" s="41" t="s">
        <v>30</v>
      </c>
      <c r="F54" s="31" t="s">
        <v>31</v>
      </c>
    </row>
    <row r="56" spans="1:50" x14ac:dyDescent="0.3">
      <c r="C56" s="30" t="s">
        <v>46</v>
      </c>
      <c r="F56" s="31" t="s">
        <v>96</v>
      </c>
    </row>
    <row r="57" spans="1:50" x14ac:dyDescent="0.3">
      <c r="C57" s="30" t="s">
        <v>48</v>
      </c>
      <c r="F57" s="31" t="s">
        <v>97</v>
      </c>
    </row>
    <row r="58" spans="1:50" x14ac:dyDescent="0.3">
      <c r="C58" s="30" t="s">
        <v>43</v>
      </c>
      <c r="F58" s="31" t="s">
        <v>196</v>
      </c>
    </row>
    <row r="59" spans="1:50" x14ac:dyDescent="0.3">
      <c r="A59" s="31"/>
      <c r="B59" s="31"/>
      <c r="C59" s="30" t="s">
        <v>188</v>
      </c>
      <c r="F59" s="31" t="s">
        <v>189</v>
      </c>
    </row>
    <row r="60" spans="1:50" x14ac:dyDescent="0.3">
      <c r="A60" s="31"/>
      <c r="B60" s="31"/>
      <c r="C60" s="30" t="s">
        <v>95</v>
      </c>
      <c r="F60" s="31" t="s">
        <v>91</v>
      </c>
    </row>
    <row r="61" spans="1:50" x14ac:dyDescent="0.3">
      <c r="A61" s="31"/>
      <c r="B61" s="31"/>
      <c r="C61" s="30" t="s">
        <v>94</v>
      </c>
      <c r="F61" s="31" t="s">
        <v>90</v>
      </c>
    </row>
  </sheetData>
  <mergeCells count="18">
    <mergeCell ref="D1:E1"/>
    <mergeCell ref="AD1:AD3"/>
    <mergeCell ref="AE1:AE3"/>
    <mergeCell ref="AF1:AF3"/>
    <mergeCell ref="AG1:AG3"/>
    <mergeCell ref="F1:M1"/>
    <mergeCell ref="V1:AC1"/>
    <mergeCell ref="N1:U1"/>
    <mergeCell ref="AI1:AI3"/>
    <mergeCell ref="AJ1:AJ3"/>
    <mergeCell ref="AM1:AM3"/>
    <mergeCell ref="AN1:AN3"/>
    <mergeCell ref="AO1:AO3"/>
    <mergeCell ref="AP1:AP3"/>
    <mergeCell ref="AD4:AG4"/>
    <mergeCell ref="AI4:AL4"/>
    <mergeCell ref="AK1:AK3"/>
    <mergeCell ref="AL1:AL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0"/>
  <sheetViews>
    <sheetView zoomScale="80" zoomScaleNormal="80" workbookViewId="0">
      <pane ySplit="1" topLeftCell="A2" activePane="bottomLeft" state="frozen"/>
      <selection pane="bottomLeft" activeCell="D3" sqref="D3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15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7" width="9.88671875" style="6" bestFit="1" customWidth="1"/>
    <col min="28" max="16384" width="8.88671875" style="6"/>
  </cols>
  <sheetData>
    <row r="1" spans="1:27" ht="14.4" customHeight="1" x14ac:dyDescent="0.3">
      <c r="A1" s="5" t="s">
        <v>281</v>
      </c>
      <c r="B1" s="5" t="s">
        <v>54</v>
      </c>
      <c r="C1" s="5" t="s">
        <v>61</v>
      </c>
      <c r="G1" s="8" t="s">
        <v>142</v>
      </c>
      <c r="H1" s="9" t="s">
        <v>132</v>
      </c>
      <c r="I1" s="10" t="s">
        <v>132</v>
      </c>
      <c r="J1" s="10" t="s">
        <v>133</v>
      </c>
      <c r="K1" s="10" t="s">
        <v>198</v>
      </c>
      <c r="L1" s="10" t="s">
        <v>143</v>
      </c>
      <c r="M1" s="10" t="s">
        <v>141</v>
      </c>
      <c r="N1" s="11" t="s">
        <v>134</v>
      </c>
      <c r="O1" s="12" t="s">
        <v>135</v>
      </c>
      <c r="P1" s="12" t="s">
        <v>136</v>
      </c>
      <c r="Q1" s="12" t="s">
        <v>197</v>
      </c>
      <c r="R1" s="12" t="s">
        <v>138</v>
      </c>
      <c r="S1" s="13" t="s">
        <v>137</v>
      </c>
      <c r="T1" s="103" t="s">
        <v>140</v>
      </c>
      <c r="U1" s="104"/>
      <c r="V1" s="105"/>
    </row>
    <row r="2" spans="1:27" ht="14.4" customHeight="1" x14ac:dyDescent="0.3">
      <c r="B2" s="10"/>
      <c r="C2" s="10"/>
      <c r="D2" s="15" t="s">
        <v>216</v>
      </c>
      <c r="O2" s="19"/>
      <c r="P2" s="19"/>
      <c r="Q2" s="19"/>
      <c r="R2" s="19"/>
      <c r="X2" s="6" t="s">
        <v>147</v>
      </c>
    </row>
    <row r="3" spans="1:27" ht="14.4" customHeight="1" x14ac:dyDescent="0.3">
      <c r="B3" s="6">
        <v>0</v>
      </c>
      <c r="C3" s="6" t="str">
        <f>"0x" &amp; DEC2HEX(B3,3)</f>
        <v>0x000</v>
      </c>
      <c r="D3" s="6" t="s">
        <v>103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7" ht="14.4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139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7" ht="14.4" customHeight="1" x14ac:dyDescent="0.3">
      <c r="B5" s="6">
        <v>6</v>
      </c>
      <c r="C5" s="6" t="str">
        <f t="shared" si="7"/>
        <v>0x006</v>
      </c>
      <c r="D5" s="6" t="s">
        <v>104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7" ht="14.4" customHeight="1" x14ac:dyDescent="0.3">
      <c r="B6" s="6">
        <v>9</v>
      </c>
      <c r="C6" s="6" t="str">
        <f t="shared" si="7"/>
        <v>0x009</v>
      </c>
      <c r="D6" s="27" t="s">
        <v>375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7" ht="14.4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7" ht="14.4" customHeight="1" x14ac:dyDescent="0.3">
      <c r="D8" s="15" t="s">
        <v>217</v>
      </c>
      <c r="X8" s="6" t="s">
        <v>148</v>
      </c>
      <c r="Y8" s="6">
        <v>7</v>
      </c>
    </row>
    <row r="9" spans="1:27" ht="14.4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149</v>
      </c>
      <c r="Y9" s="23">
        <v>2</v>
      </c>
      <c r="Z9" s="23"/>
      <c r="AA9" s="23"/>
    </row>
    <row r="10" spans="1:27" ht="14.4" customHeight="1" x14ac:dyDescent="0.3">
      <c r="B10" s="6">
        <v>3</v>
      </c>
      <c r="C10" s="6" t="str">
        <f>"0x" &amp; DEC2HEX(B10,3)</f>
        <v>0x003</v>
      </c>
      <c r="D10" s="6" t="s">
        <v>164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166</v>
      </c>
      <c r="Y10" s="23">
        <v>3</v>
      </c>
      <c r="Z10" s="23"/>
      <c r="AA10" s="23"/>
    </row>
    <row r="11" spans="1:27" ht="14.4" customHeight="1" x14ac:dyDescent="0.3">
      <c r="B11" s="6">
        <v>6</v>
      </c>
      <c r="C11" s="6" t="str">
        <f>"0x" &amp; DEC2HEX(B11,3)</f>
        <v>0x006</v>
      </c>
      <c r="D11" s="27" t="s">
        <v>376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7" ht="14.4" customHeight="1" x14ac:dyDescent="0.3">
      <c r="D16" s="15" t="s">
        <v>218</v>
      </c>
      <c r="X16" s="6" t="s">
        <v>146</v>
      </c>
      <c r="Y16" s="6">
        <v>3</v>
      </c>
    </row>
    <row r="17" spans="2:27" ht="14.4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144</v>
      </c>
      <c r="Y17" s="6">
        <v>1</v>
      </c>
      <c r="Z17" s="6" t="s">
        <v>145</v>
      </c>
      <c r="AA17" s="6">
        <f>VLOOKUP(Z17,X16:Y18,2)</f>
        <v>2</v>
      </c>
    </row>
    <row r="18" spans="2:27" ht="14.4" customHeight="1" x14ac:dyDescent="0.3">
      <c r="B18" s="6">
        <v>3</v>
      </c>
      <c r="C18" s="6" t="str">
        <f t="shared" si="15"/>
        <v>0x003</v>
      </c>
      <c r="D18" s="6" t="s">
        <v>167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145</v>
      </c>
      <c r="Y18" s="6">
        <v>2</v>
      </c>
    </row>
    <row r="19" spans="2:27" ht="14.4" customHeight="1" x14ac:dyDescent="0.3">
      <c r="B19" s="6">
        <v>6</v>
      </c>
      <c r="C19" s="6" t="str">
        <f t="shared" si="15"/>
        <v>0x006</v>
      </c>
      <c r="D19" s="6" t="s">
        <v>164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" customHeight="1" x14ac:dyDescent="0.3">
      <c r="B20" s="6">
        <v>9</v>
      </c>
      <c r="C20" s="6" t="str">
        <f t="shared" si="15"/>
        <v>0x009</v>
      </c>
      <c r="D20" s="6" t="s">
        <v>168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" customHeight="1" x14ac:dyDescent="0.3">
      <c r="B21" s="6">
        <v>12</v>
      </c>
      <c r="C21" s="6" t="str">
        <f t="shared" si="15"/>
        <v>0x00C</v>
      </c>
      <c r="D21" s="27" t="s">
        <v>375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" customHeight="1" x14ac:dyDescent="0.3">
      <c r="O22" s="19"/>
      <c r="P22" s="19"/>
      <c r="Q22" s="19"/>
      <c r="R22" s="19"/>
    </row>
    <row r="23" spans="2:27" ht="14.4" customHeight="1" x14ac:dyDescent="0.3">
      <c r="O23" s="19"/>
      <c r="P23" s="19"/>
      <c r="Q23" s="19"/>
      <c r="R23" s="19"/>
    </row>
    <row r="24" spans="2:27" ht="14.4" customHeight="1" x14ac:dyDescent="0.3">
      <c r="O24" s="19"/>
      <c r="P24" s="19"/>
      <c r="Q24" s="19"/>
      <c r="R24" s="19"/>
    </row>
    <row r="25" spans="2:27" ht="14.4" customHeight="1" x14ac:dyDescent="0.3">
      <c r="O25" s="19"/>
      <c r="P25" s="19"/>
      <c r="Q25" s="19"/>
      <c r="R25" s="19"/>
    </row>
    <row r="26" spans="2:27" ht="14.4" customHeight="1" x14ac:dyDescent="0.3">
      <c r="O26" s="19"/>
      <c r="P26" s="19"/>
      <c r="Q26" s="19"/>
      <c r="R26" s="19"/>
    </row>
    <row r="30" spans="2:27" ht="14.4" customHeight="1" x14ac:dyDescent="0.3">
      <c r="B30" s="10"/>
      <c r="C30" s="10"/>
      <c r="D30" s="15" t="s">
        <v>219</v>
      </c>
    </row>
    <row r="31" spans="2:27" ht="14.4" customHeight="1" x14ac:dyDescent="0.3">
      <c r="B31" s="6">
        <v>0</v>
      </c>
      <c r="C31" s="6" t="str">
        <f t="shared" ref="C31:C36" si="23">"0x" &amp; DEC2HEX(B31,3)</f>
        <v>0x000</v>
      </c>
      <c r="D31" s="6" t="s">
        <v>103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" customHeight="1" x14ac:dyDescent="0.3">
      <c r="B33" s="6">
        <v>6</v>
      </c>
      <c r="C33" s="6" t="str">
        <f t="shared" si="23"/>
        <v>0x006</v>
      </c>
      <c r="D33" s="6" t="s">
        <v>104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" customHeight="1" x14ac:dyDescent="0.3">
      <c r="B34" s="6">
        <v>9</v>
      </c>
      <c r="C34" s="6" t="str">
        <f t="shared" si="23"/>
        <v>0x009</v>
      </c>
      <c r="D34" s="27" t="s">
        <v>377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" customHeight="1" x14ac:dyDescent="0.3">
      <c r="B35" s="6">
        <v>12</v>
      </c>
      <c r="C35" s="6" t="str">
        <f t="shared" si="23"/>
        <v>0x00C</v>
      </c>
      <c r="D35" s="27" t="s">
        <v>375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" customHeight="1" x14ac:dyDescent="0.3">
      <c r="B36" s="6">
        <v>15</v>
      </c>
      <c r="C36" s="6" t="str">
        <f t="shared" si="23"/>
        <v>0x00F</v>
      </c>
      <c r="D36" s="27" t="s">
        <v>378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" customHeight="1" x14ac:dyDescent="0.3">
      <c r="D40" s="15" t="s">
        <v>220</v>
      </c>
    </row>
    <row r="41" spans="2:22" ht="14.4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" customHeight="1" x14ac:dyDescent="0.3">
      <c r="B43" s="6">
        <v>6</v>
      </c>
      <c r="C43" s="6" t="str">
        <f t="shared" si="33"/>
        <v>0x006</v>
      </c>
      <c r="D43" s="27" t="s">
        <v>375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109</v>
      </c>
    </row>
    <row r="46" spans="2:22" ht="14.4" customHeight="1" x14ac:dyDescent="0.3">
      <c r="D46" s="23"/>
    </row>
    <row r="48" spans="2:22" ht="14.4" customHeight="1" x14ac:dyDescent="0.3">
      <c r="D48" s="15" t="s">
        <v>221</v>
      </c>
    </row>
    <row r="49" spans="2:22" ht="14.4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" customHeight="1" x14ac:dyDescent="0.3">
      <c r="B50" s="6">
        <v>3</v>
      </c>
      <c r="C50" s="6" t="str">
        <f t="shared" si="41"/>
        <v>0x003</v>
      </c>
      <c r="D50" s="6" t="s">
        <v>93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" customHeight="1" x14ac:dyDescent="0.3">
      <c r="O51" s="19"/>
      <c r="P51" s="19"/>
      <c r="Q51" s="19"/>
      <c r="R51" s="19"/>
    </row>
    <row r="55" spans="2:22" ht="14.4" customHeight="1" x14ac:dyDescent="0.3">
      <c r="D55" s="15" t="s">
        <v>222</v>
      </c>
    </row>
    <row r="56" spans="2:22" ht="14.4" customHeight="1" x14ac:dyDescent="0.3">
      <c r="B56" s="6">
        <v>0</v>
      </c>
      <c r="C56" s="6" t="str">
        <f t="shared" ref="C56:C79" si="49">"0x" &amp; DEC2HEX(B56,3)</f>
        <v>0x000</v>
      </c>
      <c r="D56" s="6" t="s">
        <v>63</v>
      </c>
      <c r="E56" s="7" t="s">
        <v>64</v>
      </c>
      <c r="F56" s="15" t="s">
        <v>65</v>
      </c>
      <c r="G56" s="24"/>
    </row>
    <row r="57" spans="2:22" ht="14.4" customHeight="1" x14ac:dyDescent="0.3">
      <c r="B57" s="6">
        <v>3</v>
      </c>
      <c r="C57" s="6" t="str">
        <f t="shared" si="49"/>
        <v>0x003</v>
      </c>
      <c r="D57" s="6" t="s">
        <v>93</v>
      </c>
      <c r="E57" s="7" t="s">
        <v>215</v>
      </c>
    </row>
    <row r="58" spans="2:22" ht="14.4" customHeight="1" x14ac:dyDescent="0.3">
      <c r="B58" s="6">
        <v>6</v>
      </c>
      <c r="C58" s="6" t="str">
        <f t="shared" si="49"/>
        <v>0x006</v>
      </c>
      <c r="D58" s="6" t="s">
        <v>68</v>
      </c>
      <c r="E58" s="7" t="s">
        <v>69</v>
      </c>
      <c r="F58" s="15" t="s">
        <v>66</v>
      </c>
    </row>
    <row r="59" spans="2:22" ht="14.4" customHeight="1" x14ac:dyDescent="0.3">
      <c r="B59" s="6">
        <v>9</v>
      </c>
      <c r="C59" s="6" t="str">
        <f t="shared" si="49"/>
        <v>0x009</v>
      </c>
      <c r="D59" s="6" t="s">
        <v>93</v>
      </c>
      <c r="E59" s="7" t="s">
        <v>215</v>
      </c>
    </row>
    <row r="60" spans="2:22" ht="14.4" customHeight="1" x14ac:dyDescent="0.3">
      <c r="B60" s="6">
        <v>12</v>
      </c>
      <c r="C60" s="6" t="str">
        <f t="shared" si="49"/>
        <v>0x00C</v>
      </c>
      <c r="D60" s="6" t="s">
        <v>70</v>
      </c>
      <c r="E60" s="7" t="s">
        <v>71</v>
      </c>
      <c r="F60" s="15" t="s">
        <v>67</v>
      </c>
    </row>
    <row r="61" spans="2:22" ht="14.4" customHeight="1" x14ac:dyDescent="0.3">
      <c r="B61" s="6">
        <v>15</v>
      </c>
      <c r="C61" s="6" t="str">
        <f t="shared" si="49"/>
        <v>0x00F</v>
      </c>
      <c r="D61" s="6" t="s">
        <v>93</v>
      </c>
      <c r="E61" s="7" t="s">
        <v>215</v>
      </c>
    </row>
    <row r="62" spans="2:22" ht="14.4" customHeight="1" x14ac:dyDescent="0.3">
      <c r="B62" s="6">
        <v>18</v>
      </c>
      <c r="C62" s="6" t="str">
        <f t="shared" si="49"/>
        <v>0x012</v>
      </c>
      <c r="D62" s="6" t="s">
        <v>70</v>
      </c>
      <c r="E62" s="7" t="s">
        <v>71</v>
      </c>
      <c r="F62" s="15" t="s">
        <v>67</v>
      </c>
    </row>
    <row r="63" spans="2:22" ht="14.4" customHeight="1" x14ac:dyDescent="0.3">
      <c r="B63" s="6">
        <v>21</v>
      </c>
      <c r="C63" s="6" t="str">
        <f t="shared" si="49"/>
        <v>0x015</v>
      </c>
      <c r="D63" s="6" t="s">
        <v>93</v>
      </c>
      <c r="E63" s="7" t="s">
        <v>215</v>
      </c>
    </row>
    <row r="64" spans="2:22" ht="14.4" customHeight="1" x14ac:dyDescent="0.3">
      <c r="B64" s="6">
        <v>24</v>
      </c>
      <c r="C64" s="6" t="str">
        <f t="shared" si="49"/>
        <v>0x018</v>
      </c>
      <c r="D64" s="6" t="s">
        <v>74</v>
      </c>
      <c r="E64" s="7" t="s">
        <v>73</v>
      </c>
      <c r="F64" s="15" t="s">
        <v>72</v>
      </c>
    </row>
    <row r="65" spans="2:6" ht="14.4" customHeight="1" x14ac:dyDescent="0.3">
      <c r="B65" s="6">
        <v>27</v>
      </c>
      <c r="C65" s="6" t="str">
        <f t="shared" si="49"/>
        <v>0x01B</v>
      </c>
      <c r="D65" s="6" t="s">
        <v>93</v>
      </c>
      <c r="E65" s="7" t="s">
        <v>215</v>
      </c>
    </row>
    <row r="66" spans="2:6" ht="14.4" customHeight="1" x14ac:dyDescent="0.3">
      <c r="B66" s="6">
        <v>30</v>
      </c>
      <c r="C66" s="6" t="str">
        <f t="shared" si="49"/>
        <v>0x01E</v>
      </c>
      <c r="D66" s="6" t="s">
        <v>75</v>
      </c>
      <c r="E66" s="7" t="s">
        <v>76</v>
      </c>
      <c r="F66" s="15" t="s">
        <v>77</v>
      </c>
    </row>
    <row r="67" spans="2:6" ht="14.4" customHeight="1" x14ac:dyDescent="0.3">
      <c r="B67" s="6">
        <v>33</v>
      </c>
      <c r="C67" s="6" t="str">
        <f t="shared" si="49"/>
        <v>0x021</v>
      </c>
      <c r="D67" s="6" t="s">
        <v>93</v>
      </c>
      <c r="E67" s="7" t="s">
        <v>215</v>
      </c>
    </row>
    <row r="68" spans="2:6" ht="14.4" customHeight="1" x14ac:dyDescent="0.3">
      <c r="B68" s="6">
        <v>36</v>
      </c>
      <c r="C68" s="6" t="str">
        <f t="shared" si="49"/>
        <v>0x024</v>
      </c>
      <c r="D68" s="6" t="s">
        <v>78</v>
      </c>
      <c r="E68" s="7" t="s">
        <v>79</v>
      </c>
      <c r="F68" s="15" t="s">
        <v>80</v>
      </c>
    </row>
    <row r="69" spans="2:6" ht="14.4" customHeight="1" x14ac:dyDescent="0.3">
      <c r="B69" s="6">
        <v>39</v>
      </c>
      <c r="C69" s="6" t="str">
        <f t="shared" si="49"/>
        <v>0x027</v>
      </c>
      <c r="D69" s="6" t="s">
        <v>93</v>
      </c>
      <c r="E69" s="7" t="s">
        <v>215</v>
      </c>
    </row>
    <row r="70" spans="2:6" ht="14.4" customHeight="1" x14ac:dyDescent="0.3">
      <c r="B70" s="6">
        <v>42</v>
      </c>
      <c r="C70" s="6" t="str">
        <f t="shared" si="49"/>
        <v>0x02A</v>
      </c>
      <c r="D70" s="6" t="s">
        <v>74</v>
      </c>
      <c r="E70" s="7" t="s">
        <v>73</v>
      </c>
      <c r="F70" s="15" t="s">
        <v>72</v>
      </c>
    </row>
    <row r="71" spans="2:6" ht="14.4" customHeight="1" x14ac:dyDescent="0.3">
      <c r="B71" s="6">
        <v>45</v>
      </c>
      <c r="C71" s="6" t="str">
        <f t="shared" si="49"/>
        <v>0x02D</v>
      </c>
      <c r="D71" s="6" t="s">
        <v>93</v>
      </c>
      <c r="E71" s="7" t="s">
        <v>215</v>
      </c>
    </row>
    <row r="72" spans="2:6" ht="14.4" customHeight="1" x14ac:dyDescent="0.3">
      <c r="B72" s="6">
        <v>48</v>
      </c>
      <c r="C72" s="6" t="str">
        <f t="shared" si="49"/>
        <v>0x030</v>
      </c>
      <c r="D72" s="6" t="s">
        <v>83</v>
      </c>
      <c r="E72" s="7" t="s">
        <v>82</v>
      </c>
      <c r="F72" s="15" t="s">
        <v>81</v>
      </c>
    </row>
    <row r="73" spans="2:6" ht="14.4" customHeight="1" x14ac:dyDescent="0.3">
      <c r="B73" s="6">
        <v>51</v>
      </c>
      <c r="C73" s="6" t="str">
        <f t="shared" si="49"/>
        <v>0x033</v>
      </c>
      <c r="D73" s="6" t="s">
        <v>93</v>
      </c>
      <c r="E73" s="7" t="s">
        <v>215</v>
      </c>
    </row>
    <row r="74" spans="2:6" ht="14.4" customHeight="1" x14ac:dyDescent="0.3">
      <c r="B74" s="6">
        <v>54</v>
      </c>
      <c r="C74" s="6" t="str">
        <f t="shared" si="49"/>
        <v>0x036</v>
      </c>
      <c r="D74" s="6" t="s">
        <v>70</v>
      </c>
      <c r="E74" s="7" t="s">
        <v>71</v>
      </c>
      <c r="F74" s="15" t="s">
        <v>67</v>
      </c>
    </row>
    <row r="75" spans="2:6" ht="14.4" customHeight="1" x14ac:dyDescent="0.3">
      <c r="B75" s="6">
        <v>57</v>
      </c>
      <c r="C75" s="6" t="str">
        <f t="shared" si="49"/>
        <v>0x039</v>
      </c>
      <c r="D75" s="6" t="s">
        <v>93</v>
      </c>
      <c r="E75" s="7" t="s">
        <v>215</v>
      </c>
    </row>
    <row r="76" spans="2:6" ht="14.4" customHeight="1" x14ac:dyDescent="0.3">
      <c r="B76" s="6">
        <v>60</v>
      </c>
      <c r="C76" s="6" t="str">
        <f t="shared" si="49"/>
        <v>0x03C</v>
      </c>
      <c r="D76" s="6" t="s">
        <v>86</v>
      </c>
      <c r="E76" s="7" t="s">
        <v>85</v>
      </c>
      <c r="F76" s="15" t="s">
        <v>84</v>
      </c>
    </row>
    <row r="77" spans="2:6" ht="14.4" customHeight="1" x14ac:dyDescent="0.3">
      <c r="B77" s="6">
        <v>63</v>
      </c>
      <c r="C77" s="6" t="str">
        <f t="shared" si="49"/>
        <v>0x03F</v>
      </c>
      <c r="D77" s="6" t="s">
        <v>93</v>
      </c>
      <c r="E77" s="7" t="s">
        <v>215</v>
      </c>
    </row>
    <row r="78" spans="2:6" ht="14.4" customHeight="1" x14ac:dyDescent="0.3">
      <c r="B78" s="6">
        <v>66</v>
      </c>
      <c r="C78" s="6" t="str">
        <f t="shared" si="49"/>
        <v>0x042</v>
      </c>
      <c r="D78" s="6" t="s">
        <v>89</v>
      </c>
      <c r="E78" s="7" t="s">
        <v>88</v>
      </c>
      <c r="F78" s="15" t="s">
        <v>87</v>
      </c>
    </row>
    <row r="79" spans="2:6" ht="14.4" customHeight="1" x14ac:dyDescent="0.3">
      <c r="B79" s="6">
        <v>69</v>
      </c>
      <c r="C79" s="6" t="str">
        <f t="shared" si="49"/>
        <v>0x045</v>
      </c>
      <c r="D79" s="6" t="s">
        <v>93</v>
      </c>
      <c r="E79" s="7" t="s">
        <v>215</v>
      </c>
    </row>
    <row r="80" spans="2:6" ht="14.4" customHeight="1" x14ac:dyDescent="0.3"/>
    <row r="81" spans="2:22" ht="14.4" customHeight="1" x14ac:dyDescent="0.3">
      <c r="E81" s="6"/>
    </row>
    <row r="82" spans="2:22" ht="14.4" customHeight="1" x14ac:dyDescent="0.3">
      <c r="D82" s="15" t="s">
        <v>223</v>
      </c>
      <c r="E82" s="6"/>
    </row>
    <row r="83" spans="2:22" ht="14.4" customHeight="1" x14ac:dyDescent="0.3">
      <c r="B83" s="6">
        <v>0</v>
      </c>
      <c r="C83" s="6" t="str">
        <f t="shared" ref="C83:C87" si="50">"0x" &amp; DEC2HEX(B83,3)</f>
        <v>0x000</v>
      </c>
      <c r="D83" s="6" t="s">
        <v>174</v>
      </c>
      <c r="E83" s="6"/>
      <c r="F83" s="15" t="s">
        <v>173</v>
      </c>
      <c r="G83" s="16">
        <v>1</v>
      </c>
      <c r="H83" s="17" t="s">
        <v>149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" customHeight="1" x14ac:dyDescent="0.3">
      <c r="B84" s="6">
        <v>3</v>
      </c>
      <c r="C84" s="6" t="str">
        <f t="shared" si="50"/>
        <v>0x003</v>
      </c>
      <c r="D84" s="6" t="s">
        <v>175</v>
      </c>
      <c r="F84" s="15" t="s">
        <v>172</v>
      </c>
      <c r="G84" s="16">
        <v>1</v>
      </c>
      <c r="H84" s="17" t="s">
        <v>166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" customHeight="1" x14ac:dyDescent="0.3">
      <c r="B85" s="6">
        <v>6</v>
      </c>
      <c r="C85" s="6" t="str">
        <f t="shared" si="50"/>
        <v>0x006</v>
      </c>
      <c r="D85" s="6" t="s">
        <v>124</v>
      </c>
      <c r="F85" s="15" t="s">
        <v>125</v>
      </c>
      <c r="G85" s="16">
        <v>1</v>
      </c>
      <c r="H85" s="17" t="s">
        <v>148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" customHeight="1" x14ac:dyDescent="0.3">
      <c r="B86" s="6">
        <v>9</v>
      </c>
      <c r="C86" s="6" t="str">
        <f t="shared" si="50"/>
        <v>0x009</v>
      </c>
      <c r="D86" s="6" t="s">
        <v>171</v>
      </c>
      <c r="F86" s="15" t="s">
        <v>105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" customHeight="1" x14ac:dyDescent="0.3">
      <c r="B87" s="6">
        <v>12</v>
      </c>
      <c r="C87" s="6" t="str">
        <f t="shared" si="50"/>
        <v>0x00C</v>
      </c>
      <c r="D87" s="6" t="s">
        <v>101</v>
      </c>
      <c r="E87" s="6"/>
      <c r="F87" s="15" t="s">
        <v>106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" customHeight="1" x14ac:dyDescent="0.3">
      <c r="B88" s="6">
        <v>15</v>
      </c>
      <c r="C88" s="6" t="str">
        <f t="shared" ref="C88:C93" si="61">"0x" &amp; DEC2HEX(B88,3)</f>
        <v>0x00F</v>
      </c>
      <c r="D88" s="6" t="s">
        <v>176</v>
      </c>
      <c r="G88" s="16">
        <v>40</v>
      </c>
      <c r="H88" s="17" t="s">
        <v>166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" customHeight="1" x14ac:dyDescent="0.3">
      <c r="B89" s="6">
        <v>18</v>
      </c>
      <c r="C89" s="6" t="str">
        <f t="shared" si="61"/>
        <v>0x012</v>
      </c>
      <c r="D89" s="6" t="s">
        <v>179</v>
      </c>
      <c r="F89" s="15" t="s">
        <v>180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" customHeight="1" x14ac:dyDescent="0.3">
      <c r="B90" s="6">
        <v>21</v>
      </c>
      <c r="C90" s="6" t="str">
        <f t="shared" si="61"/>
        <v>0x015</v>
      </c>
      <c r="D90" s="6" t="s">
        <v>177</v>
      </c>
      <c r="F90" s="15" t="s">
        <v>118</v>
      </c>
      <c r="G90" s="16">
        <v>33</v>
      </c>
      <c r="H90" s="17" t="s">
        <v>166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" customHeight="1" x14ac:dyDescent="0.3">
      <c r="B91" s="6">
        <v>24</v>
      </c>
      <c r="C91" s="6" t="str">
        <f t="shared" si="61"/>
        <v>0x018</v>
      </c>
      <c r="D91" s="27" t="s">
        <v>379</v>
      </c>
      <c r="F91" s="15" t="s">
        <v>122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" customHeight="1" x14ac:dyDescent="0.3">
      <c r="B92" s="6">
        <v>27</v>
      </c>
      <c r="C92" s="6" t="str">
        <f t="shared" si="61"/>
        <v>0x01B</v>
      </c>
      <c r="D92" s="6" t="s">
        <v>181</v>
      </c>
      <c r="F92" s="15" t="s">
        <v>182</v>
      </c>
      <c r="G92" s="16">
        <v>2</v>
      </c>
      <c r="H92" s="17" t="s">
        <v>166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" customHeight="1" x14ac:dyDescent="0.3">
      <c r="B93" s="6">
        <v>30</v>
      </c>
      <c r="C93" s="6" t="str">
        <f t="shared" si="61"/>
        <v>0x01E</v>
      </c>
      <c r="D93" s="27" t="s">
        <v>380</v>
      </c>
      <c r="F93" s="15" t="s">
        <v>123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109</v>
      </c>
    </row>
    <row r="95" spans="2:22" ht="14.4" customHeight="1" x14ac:dyDescent="0.3">
      <c r="B95" s="6">
        <v>48</v>
      </c>
      <c r="C95" s="6" t="str">
        <f t="shared" ref="C95:C98" si="62">"0x" &amp; DEC2HEX(B95,3)</f>
        <v>0x030</v>
      </c>
      <c r="E95" s="7" t="s">
        <v>110</v>
      </c>
      <c r="F95" s="15" t="s">
        <v>114</v>
      </c>
    </row>
    <row r="96" spans="2:22" ht="14.4" customHeight="1" x14ac:dyDescent="0.3">
      <c r="B96" s="6">
        <v>51</v>
      </c>
      <c r="C96" s="6" t="str">
        <f t="shared" si="62"/>
        <v>0x033</v>
      </c>
      <c r="E96" s="7" t="s">
        <v>111</v>
      </c>
      <c r="F96" s="15" t="s">
        <v>115</v>
      </c>
    </row>
    <row r="97" spans="2:22" ht="14.4" customHeight="1" x14ac:dyDescent="0.3">
      <c r="B97" s="6">
        <v>54</v>
      </c>
      <c r="C97" s="6" t="str">
        <f t="shared" si="62"/>
        <v>0x036</v>
      </c>
      <c r="E97" s="7" t="s">
        <v>112</v>
      </c>
      <c r="F97" s="15" t="s">
        <v>116</v>
      </c>
    </row>
    <row r="98" spans="2:22" ht="14.4" customHeight="1" x14ac:dyDescent="0.3">
      <c r="B98" s="6">
        <v>57</v>
      </c>
      <c r="C98" s="6" t="str">
        <f t="shared" si="62"/>
        <v>0x039</v>
      </c>
      <c r="E98" s="7" t="s">
        <v>113</v>
      </c>
      <c r="F98" s="15" t="s">
        <v>117</v>
      </c>
    </row>
    <row r="99" spans="2:22" ht="14.4" customHeight="1" x14ac:dyDescent="0.3">
      <c r="D99" s="26"/>
    </row>
    <row r="100" spans="2:22" ht="14.4" customHeight="1" x14ac:dyDescent="0.3">
      <c r="D100" s="26"/>
      <c r="E100" s="6"/>
    </row>
    <row r="101" spans="2:22" ht="14.4" customHeight="1" x14ac:dyDescent="0.3">
      <c r="D101" s="15" t="s">
        <v>224</v>
      </c>
      <c r="E101" s="6"/>
    </row>
    <row r="102" spans="2:22" ht="14.4" customHeight="1" x14ac:dyDescent="0.3">
      <c r="B102" s="6">
        <v>0</v>
      </c>
      <c r="C102" s="6" t="str">
        <f t="shared" ref="C102" si="63">"0x" &amp; DEC2HEX(B102,3)</f>
        <v>0x000</v>
      </c>
      <c r="D102" s="6" t="s">
        <v>99</v>
      </c>
      <c r="F102" s="15" t="s">
        <v>100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194</v>
      </c>
      <c r="F103" s="15" t="s">
        <v>151</v>
      </c>
      <c r="G103" s="16">
        <v>1</v>
      </c>
      <c r="H103" s="17" t="s">
        <v>149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" customHeight="1" x14ac:dyDescent="0.3">
      <c r="B104" s="6">
        <v>6</v>
      </c>
      <c r="C104" s="6" t="str">
        <f t="shared" si="74"/>
        <v>0x006</v>
      </c>
      <c r="D104" s="6" t="s">
        <v>195</v>
      </c>
      <c r="E104" s="6"/>
      <c r="F104" s="15" t="s">
        <v>120</v>
      </c>
      <c r="G104" s="16">
        <v>17</v>
      </c>
      <c r="H104" s="17" t="s">
        <v>149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" customHeight="1" x14ac:dyDescent="0.3">
      <c r="B105" s="6">
        <v>9</v>
      </c>
      <c r="C105" s="6" t="str">
        <f t="shared" si="74"/>
        <v>0x009</v>
      </c>
      <c r="D105" s="6" t="s">
        <v>101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" customHeight="1" x14ac:dyDescent="0.3">
      <c r="B106" s="6">
        <v>12</v>
      </c>
      <c r="C106" s="6" t="str">
        <f t="shared" si="74"/>
        <v>0x00C</v>
      </c>
      <c r="D106" s="6" t="s">
        <v>164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178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" customHeight="1" x14ac:dyDescent="0.3">
      <c r="B108" s="6">
        <v>18</v>
      </c>
      <c r="C108" s="6" t="str">
        <f t="shared" si="74"/>
        <v>0x012</v>
      </c>
      <c r="D108" s="6" t="s">
        <v>126</v>
      </c>
      <c r="F108" s="15" t="s">
        <v>119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" customHeight="1" x14ac:dyDescent="0.3">
      <c r="B109" s="6">
        <v>21</v>
      </c>
      <c r="C109" s="6" t="str">
        <f t="shared" si="74"/>
        <v>0x015</v>
      </c>
      <c r="D109" s="6" t="s">
        <v>193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" customHeight="1" x14ac:dyDescent="0.3">
      <c r="B110" s="6">
        <v>24</v>
      </c>
      <c r="C110" s="6" t="str">
        <f t="shared" si="74"/>
        <v>0x018</v>
      </c>
      <c r="D110" s="27" t="s">
        <v>381</v>
      </c>
      <c r="F110" s="15" t="s">
        <v>150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" customHeight="1" x14ac:dyDescent="0.3">
      <c r="B112" s="6">
        <v>30</v>
      </c>
      <c r="C112" s="6" t="str">
        <f t="shared" si="74"/>
        <v>0x01E</v>
      </c>
      <c r="D112" s="27" t="s">
        <v>375</v>
      </c>
      <c r="F112" s="15" t="s">
        <v>121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" customHeight="1" x14ac:dyDescent="0.3">
      <c r="D116" s="15" t="s">
        <v>225</v>
      </c>
    </row>
    <row r="117" spans="2:22" ht="14.4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108</v>
      </c>
      <c r="F117" s="15" t="s">
        <v>127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" customHeight="1" x14ac:dyDescent="0.3">
      <c r="B118" s="6">
        <v>3</v>
      </c>
      <c r="C118" s="6" t="str">
        <f t="shared" si="91"/>
        <v>0x003</v>
      </c>
      <c r="D118" s="6" t="s">
        <v>155</v>
      </c>
      <c r="F118" s="15" t="s">
        <v>128</v>
      </c>
      <c r="G118" s="16">
        <v>1</v>
      </c>
      <c r="H118" s="17" t="s">
        <v>148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" customHeight="1" x14ac:dyDescent="0.3">
      <c r="B119" s="6">
        <v>6</v>
      </c>
      <c r="C119" s="6" t="str">
        <f t="shared" si="91"/>
        <v>0x006</v>
      </c>
      <c r="D119" s="6" t="s">
        <v>190</v>
      </c>
      <c r="F119" s="15" t="s">
        <v>131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" customHeight="1" x14ac:dyDescent="0.3">
      <c r="B120" s="6">
        <v>9</v>
      </c>
      <c r="C120" s="6" t="str">
        <f t="shared" si="91"/>
        <v>0x009</v>
      </c>
      <c r="D120" s="6" t="s">
        <v>174</v>
      </c>
      <c r="F120" s="15" t="s">
        <v>186</v>
      </c>
      <c r="G120" s="16">
        <v>1</v>
      </c>
      <c r="H120" s="17" t="s">
        <v>149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" customHeight="1" x14ac:dyDescent="0.3">
      <c r="B121" s="6">
        <v>12</v>
      </c>
      <c r="C121" s="6" t="str">
        <f t="shared" si="91"/>
        <v>0x00C</v>
      </c>
      <c r="D121" s="6" t="s">
        <v>181</v>
      </c>
      <c r="G121" s="16">
        <v>2</v>
      </c>
      <c r="H121" s="17" t="s">
        <v>166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" customHeight="1" x14ac:dyDescent="0.3">
      <c r="B122" s="6">
        <v>15</v>
      </c>
      <c r="C122" s="6" t="str">
        <f t="shared" si="91"/>
        <v>0x00F</v>
      </c>
      <c r="D122" s="6" t="s">
        <v>171</v>
      </c>
      <c r="F122" s="15" t="s">
        <v>130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" customHeight="1" x14ac:dyDescent="0.3">
      <c r="B123" s="6">
        <v>18</v>
      </c>
      <c r="C123" s="6" t="str">
        <f t="shared" si="91"/>
        <v>0x012</v>
      </c>
      <c r="D123" s="6" t="s">
        <v>191</v>
      </c>
      <c r="G123" s="16">
        <v>2</v>
      </c>
      <c r="H123" s="17" t="s">
        <v>166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" customHeight="1" x14ac:dyDescent="0.3">
      <c r="B124" s="6">
        <v>21</v>
      </c>
      <c r="C124" s="6" t="str">
        <f t="shared" si="91"/>
        <v>0x015</v>
      </c>
      <c r="D124" s="6" t="s">
        <v>183</v>
      </c>
      <c r="F124" s="15" t="s">
        <v>129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" customHeight="1" x14ac:dyDescent="0.3">
      <c r="B125" s="6">
        <v>24</v>
      </c>
      <c r="C125" s="6" t="str">
        <f t="shared" si="91"/>
        <v>0x018</v>
      </c>
      <c r="D125" s="6" t="s">
        <v>184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185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" customHeight="1" x14ac:dyDescent="0.3">
      <c r="B127" s="6">
        <v>30</v>
      </c>
      <c r="C127" s="6" t="str">
        <f t="shared" si="91"/>
        <v>0x01E</v>
      </c>
      <c r="D127" s="6" t="s">
        <v>107</v>
      </c>
      <c r="F127" s="15" t="s">
        <v>118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" customHeight="1" x14ac:dyDescent="0.3">
      <c r="B128" s="6">
        <v>33</v>
      </c>
      <c r="C128" s="6" t="str">
        <f t="shared" si="91"/>
        <v>0x021</v>
      </c>
      <c r="D128" s="27" t="s">
        <v>382</v>
      </c>
      <c r="F128" s="15" t="s">
        <v>122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192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164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" customHeight="1" x14ac:dyDescent="0.3">
      <c r="B132" s="6">
        <v>45</v>
      </c>
      <c r="C132" s="6" t="str">
        <f t="shared" si="91"/>
        <v>0x02D</v>
      </c>
      <c r="D132" s="27" t="s">
        <v>364</v>
      </c>
      <c r="F132" s="15" t="s">
        <v>123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" customHeight="1" x14ac:dyDescent="0.3">
      <c r="F133" s="15" t="s">
        <v>109</v>
      </c>
    </row>
    <row r="134" spans="2:22" ht="14.4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152</v>
      </c>
    </row>
    <row r="135" spans="2:22" ht="14.4" customHeight="1" x14ac:dyDescent="0.3">
      <c r="B135" s="6">
        <v>51</v>
      </c>
      <c r="C135" s="6" t="str">
        <f t="shared" si="102"/>
        <v>0x033</v>
      </c>
      <c r="E135" s="7" t="s">
        <v>153</v>
      </c>
    </row>
    <row r="136" spans="2:22" ht="14.4" customHeight="1" x14ac:dyDescent="0.3">
      <c r="B136" s="6">
        <v>54</v>
      </c>
      <c r="C136" s="6" t="str">
        <f t="shared" si="102"/>
        <v>0x036</v>
      </c>
      <c r="E136" s="7" t="s">
        <v>154</v>
      </c>
    </row>
    <row r="140" spans="2:22" ht="14.4" customHeight="1" x14ac:dyDescent="0.3">
      <c r="D140" s="15" t="s">
        <v>226</v>
      </c>
    </row>
    <row r="141" spans="2:22" ht="14.4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199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" customHeight="1" x14ac:dyDescent="0.3">
      <c r="B142" s="6">
        <v>3</v>
      </c>
      <c r="C142" s="6" t="str">
        <f t="shared" si="103"/>
        <v>0x003</v>
      </c>
      <c r="D142" s="6" t="s">
        <v>200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" customHeight="1" x14ac:dyDescent="0.3">
      <c r="B143" s="6">
        <v>6</v>
      </c>
      <c r="C143" s="6" t="str">
        <f t="shared" si="103"/>
        <v>0x006</v>
      </c>
      <c r="D143" s="6" t="s">
        <v>174</v>
      </c>
      <c r="G143" s="16">
        <v>1</v>
      </c>
      <c r="H143" s="17" t="s">
        <v>149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" customHeight="1" x14ac:dyDescent="0.3">
      <c r="D144" s="6" t="s">
        <v>205</v>
      </c>
      <c r="G144" s="16">
        <v>17</v>
      </c>
      <c r="H144" s="17" t="s">
        <v>149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" customHeight="1" x14ac:dyDescent="0.3">
      <c r="D145" s="6" t="s">
        <v>202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" customHeight="1" x14ac:dyDescent="0.3">
      <c r="D146" s="6" t="s">
        <v>203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" customHeight="1" x14ac:dyDescent="0.3">
      <c r="D147" s="6" t="s">
        <v>184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" customHeight="1" x14ac:dyDescent="0.3">
      <c r="D148" s="6" t="s">
        <v>204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" customHeight="1" x14ac:dyDescent="0.3">
      <c r="D149" s="27" t="s">
        <v>380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" customHeight="1" x14ac:dyDescent="0.3">
      <c r="D151" s="26"/>
    </row>
    <row r="153" spans="1:22" ht="14.4" customHeight="1" x14ac:dyDescent="0.3">
      <c r="D153" s="15" t="s">
        <v>227</v>
      </c>
    </row>
    <row r="154" spans="1:22" ht="14.4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199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" customHeight="1" x14ac:dyDescent="0.3">
      <c r="B155" s="6">
        <v>3</v>
      </c>
      <c r="C155" s="6" t="str">
        <f t="shared" si="116"/>
        <v>0x003</v>
      </c>
      <c r="D155" s="6" t="s">
        <v>174</v>
      </c>
      <c r="E155" s="6"/>
      <c r="F155" s="15" t="s">
        <v>293</v>
      </c>
      <c r="G155" s="16">
        <v>1</v>
      </c>
      <c r="H155" s="17" t="s">
        <v>149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" customHeight="1" x14ac:dyDescent="0.3">
      <c r="B156" s="6">
        <v>6</v>
      </c>
      <c r="C156" s="6" t="str">
        <f t="shared" si="116"/>
        <v>0x006</v>
      </c>
      <c r="D156" s="6" t="s">
        <v>250</v>
      </c>
      <c r="F156" s="15" t="s">
        <v>206</v>
      </c>
      <c r="G156" s="16">
        <v>1</v>
      </c>
      <c r="H156" s="17" t="s">
        <v>166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" customHeight="1" x14ac:dyDescent="0.3">
      <c r="B157" s="6">
        <v>9</v>
      </c>
      <c r="C157" s="6" t="str">
        <f t="shared" si="116"/>
        <v>0x009</v>
      </c>
      <c r="D157" s="6" t="s">
        <v>294</v>
      </c>
      <c r="F157" s="15" t="s">
        <v>207</v>
      </c>
      <c r="G157" s="16">
        <v>1</v>
      </c>
      <c r="H157" s="17" t="s">
        <v>148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" customHeight="1" x14ac:dyDescent="0.3">
      <c r="A158" s="14" t="s">
        <v>271</v>
      </c>
      <c r="B158" s="6">
        <v>12</v>
      </c>
      <c r="C158" s="6" t="str">
        <f t="shared" ref="C158:C167" si="127">"0x" &amp; DEC2HEX(B158,3)</f>
        <v>0x00C</v>
      </c>
      <c r="D158" s="6" t="s">
        <v>286</v>
      </c>
      <c r="F158" s="15" t="s">
        <v>287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" customHeight="1" x14ac:dyDescent="0.3">
      <c r="B159" s="6">
        <v>15</v>
      </c>
      <c r="C159" s="6" t="str">
        <f t="shared" si="127"/>
        <v>0x00F</v>
      </c>
      <c r="D159" s="6" t="s">
        <v>285</v>
      </c>
      <c r="F159" s="15" t="s">
        <v>284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" customHeight="1" x14ac:dyDescent="0.3">
      <c r="B160" s="6">
        <v>18</v>
      </c>
      <c r="C160" s="6" t="str">
        <f t="shared" si="127"/>
        <v>0x012</v>
      </c>
      <c r="D160" s="27" t="s">
        <v>379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" customHeight="1" x14ac:dyDescent="0.3">
      <c r="B161" s="6">
        <v>21</v>
      </c>
      <c r="C161" s="6" t="str">
        <f t="shared" si="127"/>
        <v>0x015</v>
      </c>
      <c r="D161" s="27" t="s">
        <v>366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" customHeight="1" x14ac:dyDescent="0.3">
      <c r="A162" s="14" t="s">
        <v>288</v>
      </c>
      <c r="B162" s="6">
        <v>24</v>
      </c>
      <c r="C162" s="6" t="str">
        <f t="shared" si="127"/>
        <v>0x018</v>
      </c>
      <c r="D162" s="6" t="s">
        <v>291</v>
      </c>
      <c r="F162" s="15" t="s">
        <v>289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" customHeight="1" x14ac:dyDescent="0.3">
      <c r="B163" s="6">
        <v>27</v>
      </c>
      <c r="C163" s="6" t="str">
        <f t="shared" si="127"/>
        <v>0x01B</v>
      </c>
      <c r="D163" s="6" t="s">
        <v>290</v>
      </c>
      <c r="F163" s="15" t="s">
        <v>282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" customHeight="1" x14ac:dyDescent="0.3">
      <c r="B164" s="6">
        <v>30</v>
      </c>
      <c r="C164" s="6" t="str">
        <f t="shared" si="127"/>
        <v>0x01E</v>
      </c>
      <c r="D164" s="6" t="s">
        <v>199</v>
      </c>
      <c r="F164" s="15" t="s">
        <v>295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" customHeight="1" x14ac:dyDescent="0.3">
      <c r="A165" s="14" t="s">
        <v>292</v>
      </c>
      <c r="B165" s="6">
        <v>33</v>
      </c>
      <c r="C165" s="6" t="str">
        <f t="shared" si="127"/>
        <v>0x021</v>
      </c>
      <c r="D165" s="6" t="s">
        <v>171</v>
      </c>
      <c r="F165" s="15" t="s">
        <v>130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" customHeight="1" x14ac:dyDescent="0.3">
      <c r="B166" s="6">
        <v>36</v>
      </c>
      <c r="C166" s="6" t="str">
        <f t="shared" si="127"/>
        <v>0x024</v>
      </c>
      <c r="D166" s="6" t="s">
        <v>202</v>
      </c>
      <c r="F166" s="15" t="s">
        <v>208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" customHeight="1" x14ac:dyDescent="0.3">
      <c r="B167" s="6">
        <v>39</v>
      </c>
      <c r="C167" s="6" t="str">
        <f t="shared" si="127"/>
        <v>0x027</v>
      </c>
      <c r="D167" s="6" t="s">
        <v>176</v>
      </c>
      <c r="G167" s="16">
        <v>40</v>
      </c>
      <c r="H167" s="17" t="s">
        <v>166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179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" customHeight="1" x14ac:dyDescent="0.3">
      <c r="B169" s="6">
        <v>45</v>
      </c>
      <c r="C169" s="6" t="str">
        <f t="shared" si="142"/>
        <v>0x02D</v>
      </c>
      <c r="D169" s="6" t="s">
        <v>213</v>
      </c>
      <c r="F169" s="15" t="s">
        <v>118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" customHeight="1" x14ac:dyDescent="0.3">
      <c r="B170" s="6">
        <v>48</v>
      </c>
      <c r="C170" s="6" t="str">
        <f t="shared" si="142"/>
        <v>0x030</v>
      </c>
      <c r="D170" s="27" t="s">
        <v>381</v>
      </c>
      <c r="F170" s="15" t="s">
        <v>209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203</v>
      </c>
      <c r="F171" s="15" t="s">
        <v>192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184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204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" customHeight="1" x14ac:dyDescent="0.3">
      <c r="B174" s="6">
        <v>60</v>
      </c>
      <c r="C174" s="6" t="str">
        <f t="shared" si="142"/>
        <v>0x03C</v>
      </c>
      <c r="D174" s="27" t="s">
        <v>364</v>
      </c>
      <c r="F174" s="15" t="s">
        <v>123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" customHeight="1" x14ac:dyDescent="0.3">
      <c r="F175" s="15" t="s">
        <v>109</v>
      </c>
    </row>
    <row r="176" spans="1:22" ht="14.4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211</v>
      </c>
    </row>
    <row r="177" spans="2:5" ht="14.4" customHeight="1" x14ac:dyDescent="0.3">
      <c r="B177" s="6">
        <v>99</v>
      </c>
      <c r="C177" s="6" t="str">
        <f t="shared" si="143"/>
        <v>0x063</v>
      </c>
      <c r="E177" s="7" t="s">
        <v>210</v>
      </c>
    </row>
    <row r="178" spans="2:5" ht="14.4" customHeight="1" x14ac:dyDescent="0.3">
      <c r="B178" s="6">
        <v>102</v>
      </c>
      <c r="C178" s="6" t="str">
        <f t="shared" si="143"/>
        <v>0x066</v>
      </c>
      <c r="E178" s="7" t="s">
        <v>210</v>
      </c>
    </row>
    <row r="179" spans="2:5" ht="14.4" customHeight="1" x14ac:dyDescent="0.3">
      <c r="B179" s="6">
        <v>105</v>
      </c>
      <c r="C179" s="6" t="str">
        <f t="shared" si="143"/>
        <v>0x069</v>
      </c>
      <c r="E179" s="7" t="s">
        <v>211</v>
      </c>
    </row>
    <row r="180" spans="2:5" ht="14.4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210</v>
      </c>
    </row>
    <row r="181" spans="2:5" ht="14.4" customHeight="1" x14ac:dyDescent="0.3">
      <c r="B181" s="6">
        <v>111</v>
      </c>
      <c r="C181" s="6" t="str">
        <f t="shared" si="144"/>
        <v>0x06F</v>
      </c>
      <c r="E181" s="7" t="s">
        <v>210</v>
      </c>
    </row>
    <row r="182" spans="2:5" ht="14.4" customHeight="1" x14ac:dyDescent="0.3">
      <c r="B182" s="6">
        <v>114</v>
      </c>
      <c r="C182" s="6" t="str">
        <f t="shared" si="144"/>
        <v>0x072</v>
      </c>
      <c r="E182" s="7" t="s">
        <v>211</v>
      </c>
    </row>
    <row r="183" spans="2:5" ht="14.4" customHeight="1" x14ac:dyDescent="0.3">
      <c r="B183" s="6">
        <v>117</v>
      </c>
      <c r="C183" s="6" t="str">
        <f t="shared" si="144"/>
        <v>0x075</v>
      </c>
      <c r="E183" s="7" t="s">
        <v>210</v>
      </c>
    </row>
    <row r="184" spans="2:5" ht="14.4" customHeight="1" x14ac:dyDescent="0.3">
      <c r="B184" s="6">
        <v>120</v>
      </c>
      <c r="C184" s="6" t="str">
        <f t="shared" si="144"/>
        <v>0x078</v>
      </c>
      <c r="E184" s="7" t="s">
        <v>210</v>
      </c>
    </row>
    <row r="185" spans="2:5" ht="14.4" customHeight="1" x14ac:dyDescent="0.3">
      <c r="B185" s="6">
        <v>123</v>
      </c>
      <c r="C185" s="6" t="str">
        <f t="shared" si="144"/>
        <v>0x07B</v>
      </c>
      <c r="E185" s="7" t="s">
        <v>211</v>
      </c>
    </row>
    <row r="186" spans="2:5" ht="14.4" customHeight="1" x14ac:dyDescent="0.3">
      <c r="B186" s="6">
        <v>126</v>
      </c>
      <c r="C186" s="6" t="str">
        <f t="shared" si="144"/>
        <v>0x07E</v>
      </c>
      <c r="E186" s="7" t="s">
        <v>210</v>
      </c>
    </row>
    <row r="187" spans="2:5" ht="14.4" customHeight="1" x14ac:dyDescent="0.3">
      <c r="B187" s="6">
        <v>129</v>
      </c>
      <c r="C187" s="6" t="str">
        <f t="shared" si="144"/>
        <v>0x081</v>
      </c>
      <c r="E187" s="7" t="s">
        <v>210</v>
      </c>
    </row>
    <row r="188" spans="2:5" ht="14.4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211</v>
      </c>
    </row>
    <row r="189" spans="2:5" ht="14.4" customHeight="1" x14ac:dyDescent="0.3">
      <c r="B189" s="6">
        <v>135</v>
      </c>
      <c r="C189" s="6" t="str">
        <f t="shared" si="145"/>
        <v>0x087</v>
      </c>
      <c r="E189" s="7" t="s">
        <v>210</v>
      </c>
    </row>
    <row r="190" spans="2:5" ht="14.4" customHeight="1" x14ac:dyDescent="0.3">
      <c r="B190" s="6">
        <v>138</v>
      </c>
      <c r="C190" s="6" t="str">
        <f t="shared" si="145"/>
        <v>0x08A</v>
      </c>
      <c r="E190" s="7" t="s">
        <v>210</v>
      </c>
    </row>
    <row r="191" spans="2:5" ht="14.4" customHeight="1" x14ac:dyDescent="0.3">
      <c r="B191" s="6">
        <v>141</v>
      </c>
      <c r="C191" s="6" t="str">
        <f t="shared" si="145"/>
        <v>0x08D</v>
      </c>
      <c r="E191" s="7" t="s">
        <v>211</v>
      </c>
    </row>
    <row r="192" spans="2:5" ht="14.4" customHeight="1" x14ac:dyDescent="0.3">
      <c r="B192" s="6">
        <v>144</v>
      </c>
      <c r="C192" s="6" t="str">
        <f t="shared" si="145"/>
        <v>0x090</v>
      </c>
      <c r="E192" s="7" t="s">
        <v>210</v>
      </c>
    </row>
    <row r="193" spans="2:22" ht="14.4" customHeight="1" x14ac:dyDescent="0.3">
      <c r="B193" s="6">
        <v>147</v>
      </c>
      <c r="C193" s="6" t="str">
        <f t="shared" si="145"/>
        <v>0x093</v>
      </c>
      <c r="E193" s="7" t="s">
        <v>210</v>
      </c>
    </row>
    <row r="194" spans="2:22" ht="14.4" customHeight="1" x14ac:dyDescent="0.3">
      <c r="B194" s="6">
        <v>150</v>
      </c>
      <c r="C194" s="6" t="str">
        <f t="shared" si="145"/>
        <v>0x096</v>
      </c>
      <c r="E194" s="7" t="s">
        <v>211</v>
      </c>
    </row>
    <row r="195" spans="2:22" ht="14.4" customHeight="1" x14ac:dyDescent="0.3">
      <c r="B195" s="6">
        <v>153</v>
      </c>
      <c r="C195" s="6" t="str">
        <f t="shared" si="145"/>
        <v>0x099</v>
      </c>
      <c r="E195" s="7" t="s">
        <v>210</v>
      </c>
    </row>
    <row r="196" spans="2:22" ht="14.4" customHeight="1" x14ac:dyDescent="0.3">
      <c r="B196" s="6">
        <v>156</v>
      </c>
      <c r="C196" s="6" t="str">
        <f t="shared" si="145"/>
        <v>0x09C</v>
      </c>
      <c r="E196" s="7" t="s">
        <v>210</v>
      </c>
    </row>
    <row r="197" spans="2:22" ht="14.4" customHeight="1" x14ac:dyDescent="0.3">
      <c r="B197" s="6">
        <v>159</v>
      </c>
      <c r="C197" s="6" t="str">
        <f t="shared" si="145"/>
        <v>0x09F</v>
      </c>
      <c r="E197" s="7" t="s">
        <v>212</v>
      </c>
    </row>
    <row r="200" spans="2:22" ht="14.4" customHeight="1" x14ac:dyDescent="0.3">
      <c r="D200" s="15" t="s">
        <v>253</v>
      </c>
    </row>
    <row r="201" spans="2:22" ht="14.4" customHeight="1" x14ac:dyDescent="0.3">
      <c r="B201" s="6">
        <v>0</v>
      </c>
      <c r="C201" s="6" t="str">
        <f t="shared" ref="C201" si="146">"0x" &amp; DEC2HEX(B201,3)</f>
        <v>0x000</v>
      </c>
      <c r="D201" s="6" t="s">
        <v>228</v>
      </c>
      <c r="F201" s="15" t="s">
        <v>229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" customHeight="1" x14ac:dyDescent="0.3">
      <c r="B202" s="6">
        <v>3</v>
      </c>
      <c r="C202" s="6" t="str">
        <f t="shared" ref="C202" si="157">"0x" &amp; DEC2HEX(B202,3)</f>
        <v>0x003</v>
      </c>
      <c r="D202" s="6" t="s">
        <v>231</v>
      </c>
      <c r="F202" s="15" t="s">
        <v>232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164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" customHeight="1" x14ac:dyDescent="0.3">
      <c r="B204" s="6">
        <v>9</v>
      </c>
      <c r="C204" s="6" t="str">
        <f t="shared" si="165"/>
        <v>0x009</v>
      </c>
      <c r="D204" s="6" t="s">
        <v>230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" customHeight="1" x14ac:dyDescent="0.3">
      <c r="B205" s="6">
        <v>12</v>
      </c>
      <c r="C205" s="6" t="str">
        <f t="shared" si="165"/>
        <v>0x00C</v>
      </c>
      <c r="D205" s="6" t="s">
        <v>104</v>
      </c>
      <c r="F205" s="15" t="s">
        <v>233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203</v>
      </c>
      <c r="F206" s="15" t="s">
        <v>235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" customHeight="1" x14ac:dyDescent="0.3">
      <c r="B209" s="6">
        <v>24</v>
      </c>
      <c r="C209" s="6" t="str">
        <f t="shared" si="165"/>
        <v>0x018</v>
      </c>
      <c r="D209" s="6" t="s">
        <v>234</v>
      </c>
      <c r="F209" s="15" t="s">
        <v>236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237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" customHeight="1" x14ac:dyDescent="0.3">
      <c r="B211" s="6">
        <v>30</v>
      </c>
      <c r="C211" s="6" t="str">
        <f t="shared" si="165"/>
        <v>0x01E</v>
      </c>
      <c r="D211" s="6" t="s">
        <v>238</v>
      </c>
      <c r="F211" s="15" t="s">
        <v>239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" customHeight="1" x14ac:dyDescent="0.3">
      <c r="B212" s="6">
        <v>33</v>
      </c>
      <c r="C212" s="6" t="str">
        <f t="shared" si="165"/>
        <v>0x021</v>
      </c>
      <c r="D212" s="6" t="s">
        <v>240</v>
      </c>
      <c r="F212" s="15" t="s">
        <v>241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" customHeight="1" x14ac:dyDescent="0.3">
      <c r="B213" s="6">
        <v>36</v>
      </c>
      <c r="C213" s="6" t="str">
        <f t="shared" si="165"/>
        <v>0x024</v>
      </c>
      <c r="D213" s="6" t="s">
        <v>242</v>
      </c>
      <c r="F213" s="15" t="s">
        <v>243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" customHeight="1" x14ac:dyDescent="0.3">
      <c r="B214" s="6">
        <v>39</v>
      </c>
      <c r="C214" s="6" t="str">
        <f t="shared" si="165"/>
        <v>0x027</v>
      </c>
      <c r="D214" s="6" t="s">
        <v>244</v>
      </c>
      <c r="F214" s="15" t="s">
        <v>245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" customHeight="1" x14ac:dyDescent="0.3">
      <c r="B215" s="6">
        <v>42</v>
      </c>
      <c r="C215" s="6" t="str">
        <f t="shared" si="165"/>
        <v>0x02A</v>
      </c>
      <c r="D215" s="6" t="s">
        <v>246</v>
      </c>
      <c r="F215" s="15" t="s">
        <v>243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" customHeight="1" x14ac:dyDescent="0.3">
      <c r="B216" s="6">
        <v>45</v>
      </c>
      <c r="C216" s="6" t="str">
        <f t="shared" si="165"/>
        <v>0x02D</v>
      </c>
      <c r="D216" s="6" t="s">
        <v>230</v>
      </c>
      <c r="F216" s="15" t="s">
        <v>251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" customHeight="1" x14ac:dyDescent="0.3">
      <c r="B217" s="6">
        <v>48</v>
      </c>
      <c r="C217" s="6" t="str">
        <f t="shared" si="165"/>
        <v>0x030</v>
      </c>
      <c r="D217" s="6" t="s">
        <v>248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" customHeight="1" x14ac:dyDescent="0.3">
      <c r="B218" s="6">
        <v>51</v>
      </c>
      <c r="C218" s="6" t="str">
        <f t="shared" si="165"/>
        <v>0x033</v>
      </c>
      <c r="D218" s="6" t="s">
        <v>249</v>
      </c>
      <c r="F218" s="15" t="s">
        <v>252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" customHeight="1" x14ac:dyDescent="0.3">
      <c r="B219" s="6">
        <v>54</v>
      </c>
      <c r="C219" s="6" t="str">
        <f t="shared" si="165"/>
        <v>0x036</v>
      </c>
      <c r="D219" s="6" t="s">
        <v>174</v>
      </c>
      <c r="F219" s="15" t="s">
        <v>261</v>
      </c>
      <c r="G219" s="16">
        <v>1</v>
      </c>
      <c r="H219" s="17" t="s">
        <v>149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" customHeight="1" x14ac:dyDescent="0.3">
      <c r="B220" s="6">
        <v>57</v>
      </c>
      <c r="C220" s="6" t="str">
        <f t="shared" si="165"/>
        <v>0x039</v>
      </c>
      <c r="D220" s="6" t="s">
        <v>250</v>
      </c>
      <c r="F220" s="15" t="s">
        <v>260</v>
      </c>
      <c r="G220" s="16">
        <v>1</v>
      </c>
      <c r="H220" s="17" t="s">
        <v>166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" customHeight="1" x14ac:dyDescent="0.3">
      <c r="B221" s="6">
        <v>60</v>
      </c>
      <c r="C221" s="6" t="str">
        <f t="shared" si="165"/>
        <v>0x03C</v>
      </c>
      <c r="D221" s="6" t="s">
        <v>247</v>
      </c>
      <c r="F221" s="15" t="s">
        <v>254</v>
      </c>
      <c r="G221" s="16">
        <v>4</v>
      </c>
      <c r="H221" s="17" t="s">
        <v>148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" customHeight="1" x14ac:dyDescent="0.3">
      <c r="B222" s="6">
        <v>63</v>
      </c>
      <c r="C222" s="6" t="str">
        <f t="shared" si="165"/>
        <v>0x03F</v>
      </c>
      <c r="D222" s="6" t="s">
        <v>255</v>
      </c>
      <c r="G222" s="16">
        <v>11</v>
      </c>
      <c r="H222" s="17" t="s">
        <v>166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" customHeight="1" x14ac:dyDescent="0.3">
      <c r="B223" s="6">
        <v>66</v>
      </c>
      <c r="C223" s="6" t="str">
        <f t="shared" si="165"/>
        <v>0x042</v>
      </c>
      <c r="D223" s="6" t="s">
        <v>256</v>
      </c>
      <c r="F223" s="15" t="s">
        <v>257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" customHeight="1" x14ac:dyDescent="0.3">
      <c r="B224" s="6">
        <v>69</v>
      </c>
      <c r="C224" s="6" t="str">
        <f t="shared" si="165"/>
        <v>0x045</v>
      </c>
      <c r="D224" s="6" t="s">
        <v>258</v>
      </c>
      <c r="F224" s="15" t="s">
        <v>259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" customHeight="1" x14ac:dyDescent="0.3">
      <c r="F225" s="15" t="s">
        <v>274</v>
      </c>
    </row>
    <row r="226" spans="1:22" ht="14.4" customHeight="1" x14ac:dyDescent="0.3"/>
    <row r="227" spans="1:22" ht="14.4" customHeight="1" x14ac:dyDescent="0.3"/>
    <row r="228" spans="1:22" ht="14.4" customHeight="1" x14ac:dyDescent="0.3">
      <c r="D228" s="15" t="s">
        <v>262</v>
      </c>
    </row>
    <row r="229" spans="1:22" ht="14.4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278</v>
      </c>
      <c r="F229" s="15" t="s">
        <v>279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" customHeight="1" x14ac:dyDescent="0.3">
      <c r="B230" s="6">
        <v>3</v>
      </c>
      <c r="C230" s="6" t="str">
        <f t="shared" si="215"/>
        <v>0x003</v>
      </c>
      <c r="D230" s="6" t="s">
        <v>199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" customHeight="1" x14ac:dyDescent="0.3">
      <c r="A231" s="14" t="s">
        <v>266</v>
      </c>
      <c r="B231" s="6">
        <v>6</v>
      </c>
      <c r="C231" s="6" t="str">
        <f t="shared" ref="C231:C237" si="226">"0x" &amp; DEC2HEX(B231,3)</f>
        <v>0x006</v>
      </c>
      <c r="D231" s="6" t="s">
        <v>263</v>
      </c>
      <c r="F231" s="15" t="s">
        <v>264</v>
      </c>
      <c r="G231" s="16">
        <v>1</v>
      </c>
      <c r="H231" s="17" t="s">
        <v>149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" customHeight="1" x14ac:dyDescent="0.3">
      <c r="B232" s="6">
        <v>9</v>
      </c>
      <c r="C232" s="6" t="str">
        <f t="shared" si="226"/>
        <v>0x009</v>
      </c>
      <c r="D232" s="6" t="s">
        <v>265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" customHeight="1" x14ac:dyDescent="0.3">
      <c r="A233" s="14" t="s">
        <v>271</v>
      </c>
      <c r="B233" s="6">
        <v>12</v>
      </c>
      <c r="C233" s="6" t="str">
        <f t="shared" si="226"/>
        <v>0x00C</v>
      </c>
      <c r="D233" s="6" t="s">
        <v>267</v>
      </c>
      <c r="F233" s="15" t="s">
        <v>268</v>
      </c>
      <c r="G233" s="16">
        <v>2</v>
      </c>
      <c r="H233" s="17" t="s">
        <v>166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" customHeight="1" x14ac:dyDescent="0.3">
      <c r="B234" s="6">
        <v>15</v>
      </c>
      <c r="C234" s="6" t="str">
        <f t="shared" si="226"/>
        <v>0x00F</v>
      </c>
      <c r="D234" s="6" t="s">
        <v>269</v>
      </c>
      <c r="G234" s="16">
        <v>33</v>
      </c>
      <c r="H234" s="17" t="s">
        <v>166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" customHeight="1" x14ac:dyDescent="0.3">
      <c r="B235" s="6">
        <v>18</v>
      </c>
      <c r="C235" s="6" t="str">
        <f t="shared" si="226"/>
        <v>0x012</v>
      </c>
      <c r="D235" s="6" t="s">
        <v>277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" customHeight="1" x14ac:dyDescent="0.3">
      <c r="B236" s="6">
        <v>21</v>
      </c>
      <c r="C236" s="6" t="str">
        <f t="shared" si="226"/>
        <v>0x015</v>
      </c>
      <c r="D236" s="6" t="s">
        <v>275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" customHeight="1" x14ac:dyDescent="0.3">
      <c r="B237" s="6">
        <v>24</v>
      </c>
      <c r="C237" s="6" t="str">
        <f t="shared" si="226"/>
        <v>0x018</v>
      </c>
      <c r="D237" s="6" t="s">
        <v>276</v>
      </c>
      <c r="F237" s="15" t="s">
        <v>270</v>
      </c>
      <c r="G237" s="16">
        <v>32</v>
      </c>
      <c r="H237" s="17" t="s">
        <v>149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164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" customHeight="1" x14ac:dyDescent="0.3">
      <c r="B239" s="6">
        <v>30</v>
      </c>
      <c r="C239" s="6" t="str">
        <f t="shared" si="248"/>
        <v>0x01E</v>
      </c>
      <c r="D239" s="6" t="s">
        <v>273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" customHeight="1" x14ac:dyDescent="0.3">
      <c r="A240" s="14" t="s">
        <v>272</v>
      </c>
      <c r="B240" s="6">
        <v>33</v>
      </c>
      <c r="C240" s="6" t="str">
        <f t="shared" si="248"/>
        <v>0x021</v>
      </c>
      <c r="D240" s="6" t="s">
        <v>205</v>
      </c>
      <c r="F240" s="15" t="s">
        <v>280</v>
      </c>
      <c r="G240" s="16">
        <v>17</v>
      </c>
      <c r="H240" s="17" t="s">
        <v>149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2" ht="14.4" customHeight="1" x14ac:dyDescent="0.3">
      <c r="B241" s="6">
        <v>36</v>
      </c>
      <c r="C241" s="6" t="str">
        <f t="shared" si="248"/>
        <v>0x024</v>
      </c>
      <c r="D241" s="6" t="s">
        <v>283</v>
      </c>
      <c r="F241" s="15" t="s">
        <v>282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2" ht="14.4" customHeight="1" x14ac:dyDescent="0.3">
      <c r="B242" s="6">
        <v>39</v>
      </c>
      <c r="C242" s="6" t="str">
        <f t="shared" si="248"/>
        <v>0x027</v>
      </c>
      <c r="D242" s="6" t="s">
        <v>205</v>
      </c>
      <c r="G242" s="16">
        <v>17</v>
      </c>
      <c r="H242" s="17" t="s">
        <v>149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2" ht="14.4" customHeight="1" x14ac:dyDescent="0.3"/>
    <row r="245" spans="1:22" ht="14.4" customHeight="1" x14ac:dyDescent="0.3"/>
    <row r="246" spans="1:22" ht="14.4" customHeight="1" x14ac:dyDescent="0.3">
      <c r="D246" s="15" t="s">
        <v>297</v>
      </c>
    </row>
    <row r="247" spans="1:22" ht="14.4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199</v>
      </c>
      <c r="F247" s="15" t="s">
        <v>311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</row>
    <row r="248" spans="1:22" ht="14.4" customHeight="1" x14ac:dyDescent="0.3">
      <c r="A248" s="14" t="s">
        <v>315</v>
      </c>
      <c r="B248" s="6">
        <v>3</v>
      </c>
      <c r="C248" s="6" t="str">
        <f t="shared" si="263"/>
        <v>0x003</v>
      </c>
      <c r="D248" s="6" t="s">
        <v>278</v>
      </c>
      <c r="F248" s="15" t="s">
        <v>312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</row>
    <row r="249" spans="1:22" ht="14.4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286</v>
      </c>
      <c r="F249" s="15" t="s">
        <v>318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</row>
    <row r="250" spans="1:22" ht="14.4" customHeight="1" x14ac:dyDescent="0.3">
      <c r="B250" s="6">
        <v>9</v>
      </c>
      <c r="C250" s="6" t="str">
        <f t="shared" si="266"/>
        <v>0x009</v>
      </c>
      <c r="D250" s="6" t="s">
        <v>265</v>
      </c>
      <c r="F250" s="15" t="s">
        <v>319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</row>
    <row r="251" spans="1:22" ht="14.4" customHeight="1" x14ac:dyDescent="0.3">
      <c r="B251" s="6">
        <v>12</v>
      </c>
      <c r="C251" s="6" t="str">
        <f t="shared" si="266"/>
        <v>0x00C</v>
      </c>
      <c r="D251" s="6" t="s">
        <v>305</v>
      </c>
      <c r="F251" s="15" t="s">
        <v>289</v>
      </c>
      <c r="G251" s="16">
        <v>1</v>
      </c>
      <c r="H251" s="17" t="s">
        <v>148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</row>
    <row r="252" spans="1:22" ht="14.4" customHeight="1" x14ac:dyDescent="0.3">
      <c r="A252" s="14" t="s">
        <v>266</v>
      </c>
      <c r="B252" s="6">
        <v>15</v>
      </c>
      <c r="C252" s="6" t="str">
        <f t="shared" ref="C252:C260" si="279">"0x" &amp; DEC2HEX(B252,3)</f>
        <v>0x00F</v>
      </c>
      <c r="D252" s="6" t="s">
        <v>263</v>
      </c>
      <c r="F252" s="15" t="s">
        <v>264</v>
      </c>
      <c r="G252" s="16">
        <v>1</v>
      </c>
      <c r="H252" s="17" t="s">
        <v>149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</row>
    <row r="253" spans="1:22" ht="14.4" customHeight="1" x14ac:dyDescent="0.3">
      <c r="A253" s="14" t="s">
        <v>271</v>
      </c>
      <c r="B253" s="6">
        <v>18</v>
      </c>
      <c r="C253" s="6" t="str">
        <f t="shared" si="279"/>
        <v>0x012</v>
      </c>
      <c r="D253" s="6" t="s">
        <v>267</v>
      </c>
      <c r="F253" s="15" t="s">
        <v>300</v>
      </c>
      <c r="G253" s="16">
        <v>2</v>
      </c>
      <c r="H253" s="17" t="s">
        <v>166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</row>
    <row r="254" spans="1:22" ht="14.4" customHeight="1" x14ac:dyDescent="0.3">
      <c r="B254" s="6">
        <v>21</v>
      </c>
      <c r="C254" s="6" t="str">
        <f t="shared" si="279"/>
        <v>0x015</v>
      </c>
      <c r="D254" s="6" t="s">
        <v>269</v>
      </c>
      <c r="G254" s="16">
        <v>33</v>
      </c>
      <c r="H254" s="17" t="s">
        <v>166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</row>
    <row r="255" spans="1:22" ht="14.4" customHeight="1" x14ac:dyDescent="0.3">
      <c r="A255" s="6"/>
      <c r="B255" s="6">
        <v>24</v>
      </c>
      <c r="C255" s="6" t="str">
        <f t="shared" si="279"/>
        <v>0x018</v>
      </c>
      <c r="D255" s="6" t="s">
        <v>302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</row>
    <row r="256" spans="1:22" ht="14.4" customHeight="1" x14ac:dyDescent="0.3">
      <c r="B256" s="6">
        <v>27</v>
      </c>
      <c r="C256" s="6" t="str">
        <f t="shared" si="279"/>
        <v>0x01B</v>
      </c>
      <c r="D256" s="6" t="s">
        <v>275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</row>
    <row r="257" spans="1:22" ht="14.4" customHeight="1" x14ac:dyDescent="0.3">
      <c r="B257" s="6">
        <v>30</v>
      </c>
      <c r="C257" s="6" t="str">
        <f t="shared" si="279"/>
        <v>0x01E</v>
      </c>
      <c r="D257" s="6" t="s">
        <v>276</v>
      </c>
      <c r="F257" s="15" t="s">
        <v>270</v>
      </c>
      <c r="G257" s="16">
        <v>32</v>
      </c>
      <c r="H257" s="17" t="s">
        <v>149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</row>
    <row r="258" spans="1:22" ht="14.4" customHeight="1" x14ac:dyDescent="0.3">
      <c r="B258" s="6">
        <v>33</v>
      </c>
      <c r="C258" s="6" t="str">
        <f t="shared" si="279"/>
        <v>0x021</v>
      </c>
      <c r="D258" s="6" t="s">
        <v>164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</row>
    <row r="259" spans="1:22" ht="14.4" customHeight="1" x14ac:dyDescent="0.3">
      <c r="B259" s="6">
        <v>36</v>
      </c>
      <c r="C259" s="6" t="str">
        <f t="shared" si="279"/>
        <v>0x024</v>
      </c>
      <c r="D259" s="6" t="s">
        <v>307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</row>
    <row r="260" spans="1:22" ht="14.4" customHeight="1" x14ac:dyDescent="0.3">
      <c r="A260" s="14" t="s">
        <v>272</v>
      </c>
      <c r="B260" s="6">
        <v>39</v>
      </c>
      <c r="C260" s="6" t="str">
        <f t="shared" si="279"/>
        <v>0x027</v>
      </c>
      <c r="D260" s="6" t="s">
        <v>205</v>
      </c>
      <c r="F260" s="15" t="s">
        <v>280</v>
      </c>
      <c r="G260" s="16">
        <v>17</v>
      </c>
      <c r="H260" s="17" t="s">
        <v>149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</row>
    <row r="261" spans="1:22" ht="14.4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174</v>
      </c>
      <c r="G261" s="16">
        <v>1</v>
      </c>
      <c r="H261" s="17" t="s">
        <v>149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</row>
    <row r="262" spans="1:22" ht="14.4" customHeight="1" x14ac:dyDescent="0.3">
      <c r="B262" s="6">
        <v>45</v>
      </c>
      <c r="C262" s="6" t="str">
        <f t="shared" si="297"/>
        <v>0x02D</v>
      </c>
      <c r="D262" s="6" t="s">
        <v>306</v>
      </c>
      <c r="F262" s="15" t="s">
        <v>282</v>
      </c>
      <c r="G262" s="16">
        <v>17</v>
      </c>
      <c r="H262" s="17" t="s">
        <v>149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</row>
    <row r="263" spans="1:22" ht="14.4" customHeight="1" x14ac:dyDescent="0.3">
      <c r="B263" s="6">
        <v>48</v>
      </c>
      <c r="C263" s="6" t="str">
        <f t="shared" si="297"/>
        <v>0x030</v>
      </c>
      <c r="D263" s="6" t="s">
        <v>308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</row>
    <row r="264" spans="1:22" ht="14.4" customHeight="1" x14ac:dyDescent="0.3">
      <c r="A264" s="6"/>
      <c r="B264" s="6">
        <v>51</v>
      </c>
      <c r="C264" s="6" t="str">
        <f t="shared" si="297"/>
        <v>0x033</v>
      </c>
      <c r="D264" s="6" t="s">
        <v>309</v>
      </c>
      <c r="F264" s="15" t="s">
        <v>299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</row>
    <row r="265" spans="1:22" ht="14.4" customHeight="1" x14ac:dyDescent="0.3">
      <c r="B265" s="6">
        <v>54</v>
      </c>
      <c r="C265" s="6" t="str">
        <f t="shared" si="297"/>
        <v>0x036</v>
      </c>
      <c r="D265" s="6" t="s">
        <v>321</v>
      </c>
      <c r="F265" s="15" t="s">
        <v>303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</row>
    <row r="266" spans="1:22" ht="14.4" customHeight="1" x14ac:dyDescent="0.3">
      <c r="B266" s="6">
        <v>57</v>
      </c>
      <c r="C266" s="6" t="str">
        <f t="shared" si="297"/>
        <v>0x039</v>
      </c>
      <c r="D266" s="6" t="s">
        <v>168</v>
      </c>
      <c r="F266" s="15" t="s">
        <v>298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2" ht="14.4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2" ht="14.4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301</v>
      </c>
      <c r="F268" s="15" t="s">
        <v>304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2" ht="14.4" customHeight="1" x14ac:dyDescent="0.3">
      <c r="A269" s="14" t="s">
        <v>320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2" ht="14.4" customHeight="1" x14ac:dyDescent="0.3">
      <c r="A270" s="6"/>
      <c r="B270" s="6">
        <v>69</v>
      </c>
      <c r="C270" s="6" t="str">
        <f t="shared" si="316"/>
        <v>0x045</v>
      </c>
      <c r="D270" s="6" t="s">
        <v>202</v>
      </c>
      <c r="F270" s="15" t="s">
        <v>317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2" ht="14.4" customHeight="1" x14ac:dyDescent="0.3">
      <c r="B271" s="6">
        <v>72</v>
      </c>
      <c r="C271" s="6" t="str">
        <f t="shared" si="316"/>
        <v>0x048</v>
      </c>
      <c r="D271" s="6" t="s">
        <v>306</v>
      </c>
      <c r="F271" s="15" t="s">
        <v>282</v>
      </c>
      <c r="G271" s="16">
        <v>17</v>
      </c>
      <c r="H271" s="17" t="s">
        <v>149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2" ht="14.4" customHeight="1" x14ac:dyDescent="0.3">
      <c r="B272" s="6">
        <v>75</v>
      </c>
      <c r="C272" s="6" t="str">
        <f t="shared" si="316"/>
        <v>0x04B</v>
      </c>
      <c r="D272" s="6" t="s">
        <v>316</v>
      </c>
      <c r="E272" s="6"/>
      <c r="F272" s="15" t="s">
        <v>313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" customHeight="1" x14ac:dyDescent="0.3">
      <c r="B273" s="6">
        <v>78</v>
      </c>
      <c r="C273" s="6" t="str">
        <f t="shared" si="316"/>
        <v>0x04E</v>
      </c>
      <c r="D273" s="6" t="s">
        <v>310</v>
      </c>
      <c r="E273" s="6"/>
      <c r="F273" s="15" t="s">
        <v>314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" customHeight="1" x14ac:dyDescent="0.3">
      <c r="E274" s="6"/>
      <c r="O274" s="19"/>
      <c r="P274" s="19"/>
      <c r="Q274" s="19"/>
      <c r="R274" s="19"/>
    </row>
    <row r="276" spans="2:22" ht="14.4" customHeight="1" x14ac:dyDescent="0.3">
      <c r="O276" s="19"/>
      <c r="P276" s="19"/>
      <c r="Q276" s="19"/>
      <c r="R276" s="19"/>
    </row>
    <row r="277" spans="2:22" ht="14.4" customHeight="1" x14ac:dyDescent="0.3">
      <c r="D277" s="15" t="s">
        <v>322</v>
      </c>
    </row>
    <row r="278" spans="2:22" ht="14.4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324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" customHeight="1" x14ac:dyDescent="0.3">
      <c r="B279" s="6">
        <v>3</v>
      </c>
      <c r="C279" s="6" t="str">
        <f t="shared" si="335"/>
        <v>0x003</v>
      </c>
      <c r="D279" s="6" t="s">
        <v>323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" customHeight="1" x14ac:dyDescent="0.3">
      <c r="B280" s="6">
        <v>6</v>
      </c>
      <c r="C280" s="6" t="str">
        <f t="shared" si="335"/>
        <v>0x006</v>
      </c>
      <c r="D280" s="6" t="s">
        <v>164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" customHeight="1" x14ac:dyDescent="0.3">
      <c r="D281" s="10"/>
    </row>
    <row r="282" spans="2:22" ht="14.4" customHeight="1" x14ac:dyDescent="0.3">
      <c r="B282" s="6">
        <v>48</v>
      </c>
      <c r="C282" s="6" t="str">
        <f t="shared" si="335"/>
        <v>0x030</v>
      </c>
      <c r="D282" s="6" t="s">
        <v>164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" customHeight="1" x14ac:dyDescent="0.3">
      <c r="D287" s="15" t="s">
        <v>325</v>
      </c>
    </row>
    <row r="288" spans="2:22" ht="14.4" customHeight="1" x14ac:dyDescent="0.3">
      <c r="B288" s="6">
        <v>0</v>
      </c>
      <c r="C288" s="6" t="str">
        <f t="shared" ref="C288" si="375">"0x" &amp; DEC2HEX(B288,3)</f>
        <v>0x000</v>
      </c>
      <c r="D288" s="6" t="s">
        <v>324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" customHeight="1" x14ac:dyDescent="0.3">
      <c r="B289" s="6">
        <v>3</v>
      </c>
      <c r="C289" s="6" t="str">
        <f>"0x" &amp; DEC2HEX(B289,3)</f>
        <v>0x003</v>
      </c>
      <c r="D289" s="6" t="s">
        <v>230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" customHeight="1" x14ac:dyDescent="0.3">
      <c r="B290" s="6">
        <v>6</v>
      </c>
      <c r="C290" s="6" t="str">
        <f>"0x" &amp; DEC2HEX(B290,3)</f>
        <v>0x006</v>
      </c>
      <c r="D290" s="6" t="s">
        <v>326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" customHeight="1" x14ac:dyDescent="0.3">
      <c r="B291" s="6">
        <v>9</v>
      </c>
      <c r="C291" s="6" t="str">
        <f>"0x" &amp; DEC2HEX(B291,3)</f>
        <v>0x009</v>
      </c>
      <c r="D291" s="6" t="s">
        <v>310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" customHeight="1" x14ac:dyDescent="0.3">
      <c r="D292" s="10"/>
    </row>
    <row r="293" spans="2:22" ht="14.4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324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" customHeight="1" x14ac:dyDescent="0.3">
      <c r="D298" s="2" t="s">
        <v>328</v>
      </c>
    </row>
    <row r="299" spans="2:22" ht="14.4" customHeight="1" x14ac:dyDescent="0.3">
      <c r="B299" s="6">
        <v>0</v>
      </c>
      <c r="C299" s="6" t="str">
        <f t="shared" ref="C299" si="406">"0x" &amp; DEC2HEX(B299,3)</f>
        <v>0x000</v>
      </c>
      <c r="D299" s="6" t="s">
        <v>324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" customHeight="1" x14ac:dyDescent="0.3">
      <c r="B300" s="6">
        <v>3</v>
      </c>
      <c r="C300" s="6" t="str">
        <f t="shared" ref="C300" si="417">"0x" &amp; DEC2HEX(B300,3)</f>
        <v>0x003</v>
      </c>
      <c r="D300" s="27" t="s">
        <v>329</v>
      </c>
      <c r="G300" s="16">
        <v>1</v>
      </c>
      <c r="H300" s="28" t="s">
        <v>149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" customHeight="1" x14ac:dyDescent="0.3">
      <c r="B301" s="6">
        <v>6</v>
      </c>
      <c r="C301" s="6" t="str">
        <f>"0x" &amp; DEC2HEX(B301,3)</f>
        <v>0x006</v>
      </c>
      <c r="D301" s="27" t="s">
        <v>330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" customHeight="1" x14ac:dyDescent="0.3">
      <c r="B302" s="6">
        <v>9</v>
      </c>
      <c r="C302" s="6" t="str">
        <f>"0x" &amp; DEC2HEX(B302,3)</f>
        <v>0x009</v>
      </c>
      <c r="D302" s="27" t="s">
        <v>331</v>
      </c>
      <c r="G302" s="16">
        <v>42</v>
      </c>
      <c r="H302" s="28" t="s">
        <v>149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3">
      <c r="D306" s="2" t="s">
        <v>369</v>
      </c>
    </row>
    <row r="307" spans="1:22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353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3">
      <c r="B308" s="6">
        <v>3</v>
      </c>
      <c r="C308" s="6" t="str">
        <f t="shared" si="438"/>
        <v>0x003</v>
      </c>
      <c r="D308" s="27" t="s">
        <v>360</v>
      </c>
      <c r="F308" s="2" t="s">
        <v>354</v>
      </c>
      <c r="G308" s="16">
        <v>1</v>
      </c>
      <c r="H308" s="28" t="s">
        <v>149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3">
      <c r="B310" s="6">
        <v>9</v>
      </c>
      <c r="C310" s="6" t="str">
        <f>"0x" &amp; DEC2HEX(B310,3)</f>
        <v>0x009</v>
      </c>
      <c r="D310" s="27" t="s">
        <v>367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3">
      <c r="A311" s="14" t="s">
        <v>271</v>
      </c>
      <c r="B311" s="6">
        <v>12</v>
      </c>
      <c r="C311" s="6" t="str">
        <f t="shared" ref="C311:C319" si="459">"0x" &amp; DEC2HEX(B311,3)</f>
        <v>0x00C</v>
      </c>
      <c r="D311" s="27" t="s">
        <v>357</v>
      </c>
      <c r="G311" s="16">
        <v>2</v>
      </c>
      <c r="H311" s="28" t="s">
        <v>148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3">
      <c r="B312" s="6">
        <v>15</v>
      </c>
      <c r="C312" s="6" t="str">
        <f t="shared" si="459"/>
        <v>0x00F</v>
      </c>
      <c r="D312" s="27" t="s">
        <v>352</v>
      </c>
      <c r="F312" s="2" t="s">
        <v>374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3">
      <c r="B313" s="6">
        <v>18</v>
      </c>
      <c r="C313" s="6" t="str">
        <f t="shared" si="459"/>
        <v>0x012</v>
      </c>
      <c r="D313" s="27" t="s">
        <v>358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3">
      <c r="B314" s="6">
        <v>21</v>
      </c>
      <c r="C314" s="6" t="str">
        <f t="shared" si="459"/>
        <v>0x015</v>
      </c>
      <c r="D314" s="27" t="s">
        <v>365</v>
      </c>
      <c r="F314" s="2" t="s">
        <v>349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3">
      <c r="B315" s="6">
        <v>24</v>
      </c>
      <c r="C315" s="6" t="str">
        <f t="shared" si="459"/>
        <v>0x018</v>
      </c>
      <c r="D315" s="27" t="s">
        <v>93</v>
      </c>
      <c r="F315" s="2" t="s">
        <v>361</v>
      </c>
      <c r="G315" s="16">
        <v>17</v>
      </c>
      <c r="H315" s="48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3">
      <c r="B316" s="6">
        <v>27</v>
      </c>
      <c r="C316" s="6" t="str">
        <f t="shared" si="459"/>
        <v>0x01B</v>
      </c>
      <c r="D316" s="27" t="s">
        <v>366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3">
      <c r="A317" s="14" t="s">
        <v>355</v>
      </c>
      <c r="B317" s="6">
        <v>30</v>
      </c>
      <c r="C317" s="6" t="str">
        <f t="shared" si="459"/>
        <v>0x01E</v>
      </c>
      <c r="D317" s="27" t="s">
        <v>195</v>
      </c>
      <c r="F317" s="2" t="s">
        <v>362</v>
      </c>
      <c r="G317" s="16">
        <v>17</v>
      </c>
      <c r="H317" s="48" t="s">
        <v>149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3">
      <c r="A318" s="14" t="s">
        <v>356</v>
      </c>
      <c r="B318" s="6">
        <v>33</v>
      </c>
      <c r="C318" s="6" t="str">
        <f t="shared" si="459"/>
        <v>0x021</v>
      </c>
      <c r="D318" s="27" t="s">
        <v>164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3">
      <c r="B319" s="6">
        <v>36</v>
      </c>
      <c r="C319" s="6" t="str">
        <f t="shared" si="459"/>
        <v>0x024</v>
      </c>
      <c r="D319" s="27" t="s">
        <v>364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3">
      <c r="F320" s="2" t="s">
        <v>359</v>
      </c>
    </row>
    <row r="321" spans="1:22" x14ac:dyDescent="0.3">
      <c r="F321" s="2" t="s">
        <v>363</v>
      </c>
    </row>
    <row r="324" spans="1:22" x14ac:dyDescent="0.3">
      <c r="D324" s="2" t="s">
        <v>370</v>
      </c>
    </row>
    <row r="325" spans="1:22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353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3">
      <c r="B326" s="6">
        <v>3</v>
      </c>
      <c r="C326" s="6" t="str">
        <f t="shared" si="499"/>
        <v>0x003</v>
      </c>
      <c r="D326" s="27" t="s">
        <v>360</v>
      </c>
      <c r="F326" s="2" t="s">
        <v>354</v>
      </c>
      <c r="G326" s="16">
        <v>1</v>
      </c>
      <c r="H326" s="28" t="s">
        <v>149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3">
      <c r="B328" s="6">
        <v>9</v>
      </c>
      <c r="C328" s="6" t="str">
        <f>"0x" &amp; DEC2HEX(B328,3)</f>
        <v>0x009</v>
      </c>
      <c r="D328" s="27" t="s">
        <v>367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3">
      <c r="A329" s="14" t="s">
        <v>271</v>
      </c>
      <c r="B329" s="6">
        <v>12</v>
      </c>
      <c r="C329" s="6" t="str">
        <f t="shared" ref="C329:C337" si="510">"0x" &amp; DEC2HEX(B329,3)</f>
        <v>0x00C</v>
      </c>
      <c r="D329" s="27" t="s">
        <v>357</v>
      </c>
      <c r="G329" s="16">
        <v>2</v>
      </c>
      <c r="H329" s="28" t="s">
        <v>148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3">
      <c r="B330" s="6">
        <v>15</v>
      </c>
      <c r="C330" s="6" t="str">
        <f t="shared" si="510"/>
        <v>0x00F</v>
      </c>
      <c r="D330" s="27" t="s">
        <v>371</v>
      </c>
      <c r="F330" s="2" t="s">
        <v>374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3">
      <c r="B331" s="6">
        <v>18</v>
      </c>
      <c r="C331" s="6" t="str">
        <f t="shared" si="510"/>
        <v>0x012</v>
      </c>
      <c r="D331" s="27" t="s">
        <v>358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3">
      <c r="B332" s="6">
        <v>21</v>
      </c>
      <c r="C332" s="6" t="str">
        <f t="shared" si="510"/>
        <v>0x015</v>
      </c>
      <c r="D332" s="27" t="s">
        <v>365</v>
      </c>
      <c r="F332" s="2" t="s">
        <v>350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3">
      <c r="B333" s="6">
        <v>24</v>
      </c>
      <c r="C333" s="6" t="str">
        <f t="shared" si="510"/>
        <v>0x018</v>
      </c>
      <c r="D333" s="27" t="s">
        <v>93</v>
      </c>
      <c r="F333" s="2" t="s">
        <v>372</v>
      </c>
      <c r="G333" s="16">
        <v>17</v>
      </c>
      <c r="H333" s="48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3">
      <c r="B334" s="6">
        <v>27</v>
      </c>
      <c r="C334" s="6" t="str">
        <f t="shared" si="510"/>
        <v>0x01B</v>
      </c>
      <c r="D334" s="27" t="s">
        <v>366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3">
      <c r="A335" s="14" t="s">
        <v>355</v>
      </c>
      <c r="B335" s="6">
        <v>30</v>
      </c>
      <c r="C335" s="6" t="str">
        <f t="shared" si="510"/>
        <v>0x01E</v>
      </c>
      <c r="D335" s="27" t="s">
        <v>195</v>
      </c>
      <c r="F335" s="2" t="s">
        <v>362</v>
      </c>
      <c r="G335" s="16">
        <v>17</v>
      </c>
      <c r="H335" s="48" t="s">
        <v>149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3">
      <c r="A336" s="14" t="s">
        <v>356</v>
      </c>
      <c r="B336" s="6">
        <v>33</v>
      </c>
      <c r="C336" s="6" t="str">
        <f t="shared" si="510"/>
        <v>0x021</v>
      </c>
      <c r="D336" s="27" t="s">
        <v>164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3">
      <c r="B337" s="6">
        <v>36</v>
      </c>
      <c r="C337" s="6" t="str">
        <f t="shared" si="510"/>
        <v>0x024</v>
      </c>
      <c r="D337" s="27" t="s">
        <v>364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3">
      <c r="F338" s="2" t="s">
        <v>359</v>
      </c>
    </row>
    <row r="339" spans="1:22" x14ac:dyDescent="0.3">
      <c r="F339" s="2" t="s">
        <v>373</v>
      </c>
    </row>
    <row r="342" spans="1:22" x14ac:dyDescent="0.3">
      <c r="D342" s="2" t="s">
        <v>385</v>
      </c>
    </row>
    <row r="343" spans="1:22" x14ac:dyDescent="0.3">
      <c r="B343" s="6">
        <v>0</v>
      </c>
      <c r="C343" s="6" t="str">
        <f t="shared" ref="C343:C345" si="513">"0x" &amp; DEC2HEX(B343,3)</f>
        <v>0x000</v>
      </c>
      <c r="D343" s="27" t="s">
        <v>386</v>
      </c>
      <c r="F343" s="2"/>
      <c r="G343" s="16">
        <v>16</v>
      </c>
      <c r="H343" s="48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3">
      <c r="B344" s="6">
        <v>3</v>
      </c>
      <c r="C344" s="6" t="str">
        <f t="shared" si="513"/>
        <v>0x003</v>
      </c>
      <c r="D344" s="27" t="s">
        <v>101</v>
      </c>
      <c r="F344" s="2"/>
      <c r="G344" s="16">
        <v>17</v>
      </c>
      <c r="H344" s="48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3">
      <c r="A345" s="51"/>
      <c r="B345" s="6">
        <v>6</v>
      </c>
      <c r="C345" s="6" t="str">
        <f t="shared" si="513"/>
        <v>0x006</v>
      </c>
      <c r="D345" s="27" t="s">
        <v>387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3">
      <c r="D346" s="27"/>
      <c r="H346" s="28"/>
      <c r="O346" s="19"/>
      <c r="P346" s="19"/>
      <c r="Q346" s="19"/>
      <c r="R346" s="19"/>
    </row>
    <row r="347" spans="1:22" x14ac:dyDescent="0.3">
      <c r="D347" s="27"/>
      <c r="H347" s="28"/>
      <c r="O347" s="19"/>
      <c r="P347" s="19"/>
      <c r="Q347" s="19"/>
      <c r="R347" s="19"/>
    </row>
    <row r="348" spans="1:22" x14ac:dyDescent="0.3">
      <c r="D348" s="27"/>
      <c r="F348" s="2"/>
      <c r="H348" s="28"/>
      <c r="O348" s="19"/>
      <c r="P348" s="19"/>
      <c r="Q348" s="19"/>
      <c r="R348" s="19"/>
    </row>
    <row r="349" spans="1:22" x14ac:dyDescent="0.3">
      <c r="D349" s="2" t="s">
        <v>390</v>
      </c>
    </row>
    <row r="350" spans="1:22" x14ac:dyDescent="0.3">
      <c r="B350" s="6">
        <v>0</v>
      </c>
      <c r="C350" s="6" t="str">
        <f t="shared" ref="C350:C357" si="524">"0x" &amp; DEC2HEX(B350,3)</f>
        <v>0x000</v>
      </c>
      <c r="D350" s="27" t="s">
        <v>391</v>
      </c>
      <c r="F350" s="2" t="s">
        <v>401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3">
      <c r="B351" s="6">
        <v>3</v>
      </c>
      <c r="C351" s="6" t="str">
        <f t="shared" ref="C351:C353" si="535">"0x" &amp; DEC2HEX(B351,3)</f>
        <v>0x003</v>
      </c>
      <c r="D351" s="27" t="s">
        <v>392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3">
      <c r="B352" s="6">
        <v>6</v>
      </c>
      <c r="C352" s="6" t="str">
        <f t="shared" ref="C352" si="546">"0x" &amp; DEC2HEX(B352,3)</f>
        <v>0x006</v>
      </c>
      <c r="D352" s="27" t="s">
        <v>393</v>
      </c>
      <c r="F352" s="2" t="s">
        <v>289</v>
      </c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2" ht="14.4" customHeight="1" x14ac:dyDescent="0.3">
      <c r="A353" s="6"/>
      <c r="B353" s="6">
        <v>9</v>
      </c>
      <c r="C353" s="6" t="str">
        <f t="shared" si="535"/>
        <v>0x009</v>
      </c>
      <c r="D353" s="27" t="s">
        <v>290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2" ht="14.4" customHeight="1" x14ac:dyDescent="0.3">
      <c r="A354" s="6"/>
      <c r="B354" s="6">
        <v>12</v>
      </c>
      <c r="C354" s="6" t="str">
        <f t="shared" ref="C354:C356" si="557">"0x" &amp; DEC2HEX(B354,3)</f>
        <v>0x00C</v>
      </c>
      <c r="D354" s="27" t="s">
        <v>394</v>
      </c>
      <c r="F354" s="2" t="s">
        <v>282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2" x14ac:dyDescent="0.3">
      <c r="B355" s="6">
        <v>15</v>
      </c>
      <c r="C355" s="6" t="str">
        <f t="shared" si="557"/>
        <v>0x00F</v>
      </c>
      <c r="D355" s="27" t="s">
        <v>395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2" ht="14.4" customHeight="1" x14ac:dyDescent="0.3">
      <c r="B356" s="6">
        <v>18</v>
      </c>
      <c r="C356" s="6" t="str">
        <f t="shared" si="557"/>
        <v>0x012</v>
      </c>
      <c r="D356" s="27" t="s">
        <v>396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</row>
    <row r="357" spans="1:22" x14ac:dyDescent="0.3">
      <c r="A357" s="51"/>
      <c r="B357" s="6">
        <v>21</v>
      </c>
      <c r="C357" s="6" t="str">
        <f t="shared" si="524"/>
        <v>0x015</v>
      </c>
      <c r="D357" s="27" t="s">
        <v>380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2" x14ac:dyDescent="0.3">
      <c r="D358" s="27"/>
      <c r="F358" s="2"/>
      <c r="H358" s="48"/>
      <c r="L358" s="10"/>
      <c r="O358" s="19"/>
      <c r="P358" s="19"/>
      <c r="Q358" s="19"/>
      <c r="R358" s="19"/>
    </row>
    <row r="359" spans="1:22" x14ac:dyDescent="0.3">
      <c r="D359" s="27"/>
      <c r="O359" s="19"/>
      <c r="P359" s="19"/>
      <c r="Q359" s="19"/>
      <c r="R359" s="19"/>
    </row>
    <row r="360" spans="1:22" x14ac:dyDescent="0.3">
      <c r="D360" s="27"/>
      <c r="O360" s="19"/>
      <c r="P360" s="19"/>
      <c r="Q360" s="19"/>
      <c r="R360" s="19"/>
    </row>
    <row r="361" spans="1:22" x14ac:dyDescent="0.3">
      <c r="D361" s="2" t="s">
        <v>405</v>
      </c>
    </row>
    <row r="362" spans="1:22" x14ac:dyDescent="0.3">
      <c r="B362" s="6">
        <v>0</v>
      </c>
      <c r="C362" s="6" t="str">
        <f t="shared" ref="C362:C369" si="568">"0x" &amp; DEC2HEX(B362,3)</f>
        <v>0x000</v>
      </c>
      <c r="D362" s="27" t="s">
        <v>399</v>
      </c>
      <c r="F362" s="2" t="s">
        <v>400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2" x14ac:dyDescent="0.3">
      <c r="B363" s="6">
        <v>3</v>
      </c>
      <c r="C363" s="6" t="str">
        <f t="shared" si="568"/>
        <v>0x003</v>
      </c>
      <c r="D363" s="27" t="s">
        <v>392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2" x14ac:dyDescent="0.3">
      <c r="B364" s="6">
        <v>6</v>
      </c>
      <c r="C364" s="6" t="str">
        <f t="shared" si="568"/>
        <v>0x006</v>
      </c>
      <c r="D364" s="27" t="s">
        <v>393</v>
      </c>
      <c r="F364" s="2" t="s">
        <v>289</v>
      </c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2" ht="14.4" customHeight="1" x14ac:dyDescent="0.3">
      <c r="A365" s="6"/>
      <c r="B365" s="6">
        <v>9</v>
      </c>
      <c r="C365" s="6" t="str">
        <f t="shared" si="568"/>
        <v>0x009</v>
      </c>
      <c r="D365" s="27" t="s">
        <v>290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2" ht="14.4" customHeight="1" x14ac:dyDescent="0.3">
      <c r="A366" s="6"/>
      <c r="B366" s="6">
        <v>12</v>
      </c>
      <c r="C366" s="6" t="str">
        <f t="shared" si="568"/>
        <v>0x00C</v>
      </c>
      <c r="D366" s="27" t="s">
        <v>394</v>
      </c>
      <c r="F366" s="2" t="s">
        <v>282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2" x14ac:dyDescent="0.3">
      <c r="B367" s="6">
        <v>15</v>
      </c>
      <c r="C367" s="6" t="str">
        <f t="shared" si="568"/>
        <v>0x00F</v>
      </c>
      <c r="D367" s="27" t="s">
        <v>402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2" ht="14.4" customHeight="1" x14ac:dyDescent="0.3">
      <c r="B368" s="6">
        <v>18</v>
      </c>
      <c r="C368" s="6" t="str">
        <f t="shared" si="568"/>
        <v>0x012</v>
      </c>
      <c r="D368" s="27" t="s">
        <v>396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</row>
    <row r="369" spans="1:22" x14ac:dyDescent="0.3">
      <c r="A369" s="51"/>
      <c r="B369" s="6">
        <v>21</v>
      </c>
      <c r="C369" s="6" t="str">
        <f t="shared" si="568"/>
        <v>0x015</v>
      </c>
      <c r="D369" s="27" t="s">
        <v>380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2" x14ac:dyDescent="0.3">
      <c r="D370" s="27"/>
      <c r="F370" s="2"/>
      <c r="H370" s="48"/>
      <c r="L370" s="10"/>
      <c r="O370" s="19"/>
      <c r="P370" s="19"/>
      <c r="Q370" s="19"/>
      <c r="R370" s="19"/>
    </row>
    <row r="371" spans="1:22" x14ac:dyDescent="0.3">
      <c r="D371" s="27"/>
      <c r="O371" s="19"/>
      <c r="P371" s="19"/>
      <c r="Q371" s="19"/>
      <c r="R371" s="19"/>
    </row>
    <row r="372" spans="1:22" x14ac:dyDescent="0.3">
      <c r="D372" s="27"/>
      <c r="O372" s="19"/>
      <c r="P372" s="19"/>
      <c r="Q372" s="19"/>
      <c r="R372" s="19"/>
    </row>
    <row r="373" spans="1:22" x14ac:dyDescent="0.3">
      <c r="D373" s="2" t="s">
        <v>404</v>
      </c>
    </row>
    <row r="374" spans="1:22" x14ac:dyDescent="0.3">
      <c r="B374" s="6">
        <v>0</v>
      </c>
      <c r="C374" s="6" t="str">
        <f t="shared" ref="C374:C381" si="579">"0x" &amp; DEC2HEX(B374,3)</f>
        <v>0x000</v>
      </c>
      <c r="D374" s="27" t="s">
        <v>391</v>
      </c>
      <c r="F374" s="2" t="s">
        <v>401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2" x14ac:dyDescent="0.3">
      <c r="B375" s="6">
        <v>3</v>
      </c>
      <c r="C375" s="6" t="str">
        <f t="shared" si="579"/>
        <v>0x003</v>
      </c>
      <c r="D375" s="27" t="s">
        <v>392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2" x14ac:dyDescent="0.3">
      <c r="B376" s="6">
        <v>6</v>
      </c>
      <c r="C376" s="6" t="str">
        <f t="shared" si="579"/>
        <v>0x006</v>
      </c>
      <c r="D376" s="27" t="s">
        <v>393</v>
      </c>
      <c r="F376" s="2" t="s">
        <v>289</v>
      </c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2" ht="14.4" customHeight="1" x14ac:dyDescent="0.3">
      <c r="B377" s="6">
        <v>9</v>
      </c>
      <c r="C377" s="6" t="str">
        <f t="shared" si="579"/>
        <v>0x009</v>
      </c>
      <c r="D377" s="27" t="s">
        <v>290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2" ht="14.4" customHeight="1" x14ac:dyDescent="0.3">
      <c r="B378" s="6">
        <v>12</v>
      </c>
      <c r="C378" s="6" t="str">
        <f t="shared" si="579"/>
        <v>0x00C</v>
      </c>
      <c r="D378" s="27" t="s">
        <v>394</v>
      </c>
      <c r="F378" s="2" t="s">
        <v>282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2" x14ac:dyDescent="0.3">
      <c r="B379" s="6">
        <v>15</v>
      </c>
      <c r="C379" s="6" t="str">
        <f t="shared" si="579"/>
        <v>0x00F</v>
      </c>
      <c r="D379" s="27" t="s">
        <v>395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2" ht="14.4" customHeight="1" x14ac:dyDescent="0.3">
      <c r="B380" s="6">
        <v>18</v>
      </c>
      <c r="C380" s="6" t="str">
        <f t="shared" si="579"/>
        <v>0x012</v>
      </c>
      <c r="D380" s="27" t="s">
        <v>398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</row>
    <row r="381" spans="1:22" x14ac:dyDescent="0.3">
      <c r="B381" s="6">
        <v>21</v>
      </c>
      <c r="C381" s="6" t="str">
        <f t="shared" si="579"/>
        <v>0x015</v>
      </c>
      <c r="D381" s="27" t="s">
        <v>380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2" x14ac:dyDescent="0.3">
      <c r="B382" s="6">
        <v>24</v>
      </c>
      <c r="C382" s="6" t="str">
        <f t="shared" ref="C382:C387" si="590">"0x" &amp; DEC2HEX(B382,3)</f>
        <v>0x018</v>
      </c>
      <c r="D382" s="27" t="s">
        <v>399</v>
      </c>
      <c r="F382" s="2" t="s">
        <v>400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2" ht="14.4" customHeight="1" x14ac:dyDescent="0.3">
      <c r="B383" s="6">
        <v>27</v>
      </c>
      <c r="C383" s="6" t="str">
        <f t="shared" si="590"/>
        <v>0x01B</v>
      </c>
      <c r="D383" s="27" t="s">
        <v>290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2" ht="14.4" customHeight="1" x14ac:dyDescent="0.3">
      <c r="B384" s="6">
        <v>30</v>
      </c>
      <c r="C384" s="6" t="str">
        <f t="shared" si="590"/>
        <v>0x01E</v>
      </c>
      <c r="D384" s="27" t="s">
        <v>394</v>
      </c>
      <c r="F384" s="2" t="s">
        <v>282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7" x14ac:dyDescent="0.3">
      <c r="B385" s="6">
        <v>33</v>
      </c>
      <c r="C385" s="6" t="str">
        <f t="shared" si="590"/>
        <v>0x021</v>
      </c>
      <c r="D385" s="27" t="s">
        <v>402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7" ht="14.4" customHeight="1" x14ac:dyDescent="0.3">
      <c r="B386" s="6">
        <v>36</v>
      </c>
      <c r="C386" s="6" t="str">
        <f t="shared" si="590"/>
        <v>0x024</v>
      </c>
      <c r="D386" s="27" t="s">
        <v>396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</row>
    <row r="387" spans="1:27" x14ac:dyDescent="0.3">
      <c r="B387" s="6">
        <v>39</v>
      </c>
      <c r="C387" s="6" t="str">
        <f t="shared" si="590"/>
        <v>0x027</v>
      </c>
      <c r="D387" s="27" t="s">
        <v>403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  <row r="391" spans="1:27" x14ac:dyDescent="0.3">
      <c r="D391" s="2" t="s">
        <v>406</v>
      </c>
    </row>
    <row r="392" spans="1:27" x14ac:dyDescent="0.3">
      <c r="A392" s="14" t="s">
        <v>415</v>
      </c>
      <c r="B392" s="6">
        <v>0</v>
      </c>
      <c r="C392" s="6" t="str">
        <f t="shared" ref="C392:C398" si="601">"0x" &amp; DEC2HEX(B392,3)</f>
        <v>0x000</v>
      </c>
      <c r="D392" s="27" t="s">
        <v>410</v>
      </c>
      <c r="F392" s="2" t="s">
        <v>413</v>
      </c>
      <c r="G392" s="16">
        <v>1</v>
      </c>
      <c r="H392" s="28" t="s">
        <v>40</v>
      </c>
      <c r="I392" s="6">
        <f t="shared" ref="I392:I410" si="602">IF(H392="", "", VLOOKUP(H392, $X$3:$Y$10, 2))</f>
        <v>4</v>
      </c>
      <c r="M392" s="6">
        <v>255</v>
      </c>
      <c r="N392" s="18" t="str">
        <f t="shared" ref="N392:N410" si="603">IF(G392="", "", TEXT(DEC2BIN(G392), "000000"))</f>
        <v>000001</v>
      </c>
      <c r="O392" s="19" t="str">
        <f t="shared" ref="O392:O402" si="604">IF(I392="", "", TEXT(DEC2BIN(I392), "000"))</f>
        <v>100</v>
      </c>
      <c r="P392" s="19" t="str">
        <f t="shared" ref="P392:P410" si="605">IF(J392="", "", TEXT(DEC2BIN(J392), "000"))</f>
        <v/>
      </c>
      <c r="Q392" s="19" t="str">
        <f t="shared" ref="Q392:Q410" si="606">IF(K392="", "", TEXT(DEC2BIN(K392), "000"))</f>
        <v/>
      </c>
      <c r="R392" s="19" t="str">
        <f t="shared" ref="R392:R410" si="607">IF(L392="", "", TEXT(DEC2BIN(L392), "00000000"))</f>
        <v/>
      </c>
      <c r="S392" s="20" t="str">
        <f t="shared" ref="S392:S410" si="608">IF(M392="", "", TEXT(DEC2BIN(M392), "00000000"))</f>
        <v>11111111</v>
      </c>
      <c r="T392" s="6" t="str">
        <f t="shared" ref="T392:T410" si="609">BIN2HEX(LEFT(CONCATENATE(N392,IF(O392="", "000", O392)), 8), 2)</f>
        <v>06</v>
      </c>
      <c r="U392" s="6" t="str">
        <f t="shared" ref="U392:U410" si="610">BIN2HEX(CONCATENATE(RIGHT(O392, 1), IF(P392 = "", "000", P392), IF(Q392 = "", "000", Q392), "0"), 2)</f>
        <v>00</v>
      </c>
      <c r="V392" s="21" t="str">
        <f t="shared" ref="V392:V410" si="611">IF(R392="", BIN2HEX(S392, 2), BIN2HEX(R392,2))</f>
        <v>FF</v>
      </c>
    </row>
    <row r="393" spans="1:27" x14ac:dyDescent="0.3">
      <c r="B393" s="6">
        <v>3</v>
      </c>
      <c r="C393" s="6" t="str">
        <f t="shared" si="601"/>
        <v>0x003</v>
      </c>
      <c r="D393" s="27" t="s">
        <v>393</v>
      </c>
      <c r="F393" s="2" t="s">
        <v>422</v>
      </c>
      <c r="G393" s="16">
        <v>1</v>
      </c>
      <c r="H393" s="28" t="s">
        <v>41</v>
      </c>
      <c r="I393" s="6">
        <f t="shared" si="602"/>
        <v>5</v>
      </c>
      <c r="M393" s="6">
        <v>8</v>
      </c>
      <c r="N393" s="18" t="str">
        <f t="shared" si="603"/>
        <v>000001</v>
      </c>
      <c r="O393" s="19" t="str">
        <f t="shared" si="604"/>
        <v>101</v>
      </c>
      <c r="P393" s="19" t="str">
        <f t="shared" si="605"/>
        <v/>
      </c>
      <c r="Q393" s="19" t="str">
        <f t="shared" si="606"/>
        <v/>
      </c>
      <c r="R393" s="19" t="str">
        <f t="shared" si="607"/>
        <v/>
      </c>
      <c r="S393" s="20" t="str">
        <f t="shared" si="608"/>
        <v>00001000</v>
      </c>
      <c r="T393" s="6" t="str">
        <f t="shared" si="609"/>
        <v>06</v>
      </c>
      <c r="U393" s="6" t="str">
        <f t="shared" si="610"/>
        <v>80</v>
      </c>
      <c r="V393" s="21" t="str">
        <f t="shared" si="611"/>
        <v>08</v>
      </c>
    </row>
    <row r="394" spans="1:27" x14ac:dyDescent="0.3">
      <c r="A394" s="14" t="s">
        <v>411</v>
      </c>
      <c r="B394" s="6">
        <v>6</v>
      </c>
      <c r="C394" s="6" t="str">
        <f t="shared" si="601"/>
        <v>0x006</v>
      </c>
      <c r="D394" s="27" t="s">
        <v>391</v>
      </c>
      <c r="F394" s="2" t="s">
        <v>401</v>
      </c>
      <c r="G394" s="16">
        <v>1</v>
      </c>
      <c r="H394" s="28" t="s">
        <v>38</v>
      </c>
      <c r="I394" s="6">
        <f>IF(H394="", "", VLOOKUP(H394, $X$3:$Y$10, 2))</f>
        <v>0</v>
      </c>
      <c r="M394" s="6">
        <v>1</v>
      </c>
      <c r="N394" s="18" t="str">
        <f>IF(G394="", "", TEXT(DEC2BIN(G394), "000000"))</f>
        <v>000001</v>
      </c>
      <c r="O394" s="19" t="str">
        <f>IF(I394="", "", TEXT(DEC2BIN(I394), "000"))</f>
        <v>000</v>
      </c>
      <c r="P394" s="19" t="str">
        <f>IF(J394="", "", TEXT(DEC2BIN(J394), "000"))</f>
        <v/>
      </c>
      <c r="Q394" s="19" t="str">
        <f>IF(K394="", "", TEXT(DEC2BIN(K394), "000"))</f>
        <v/>
      </c>
      <c r="R394" s="19" t="str">
        <f>IF(L394="", "", TEXT(DEC2BIN(L394), "00000000"))</f>
        <v/>
      </c>
      <c r="S394" s="20" t="str">
        <f>IF(M394="", "", TEXT(DEC2BIN(M394), "00000000"))</f>
        <v>00000001</v>
      </c>
      <c r="T394" s="6" t="str">
        <f>BIN2HEX(LEFT(CONCATENATE(N394,IF(O394="", "000", O394)), 8), 2)</f>
        <v>04</v>
      </c>
      <c r="U394" s="6" t="str">
        <f>BIN2HEX(CONCATENATE(RIGHT(O394, 1), IF(P394 = "", "000", P394), IF(Q394 = "", "000", Q394), "0"), 2)</f>
        <v>00</v>
      </c>
      <c r="V394" s="21" t="str">
        <f>IF(R394="", BIN2HEX(S394, 2), BIN2HEX(R394,2))</f>
        <v>01</v>
      </c>
    </row>
    <row r="395" spans="1:27" ht="14.4" customHeight="1" x14ac:dyDescent="0.3">
      <c r="B395" s="6">
        <v>9</v>
      </c>
      <c r="C395" s="6" t="str">
        <f t="shared" si="601"/>
        <v>0x009</v>
      </c>
      <c r="D395" s="27" t="s">
        <v>407</v>
      </c>
      <c r="G395" s="16">
        <v>40</v>
      </c>
      <c r="H395" s="28" t="s">
        <v>40</v>
      </c>
      <c r="I395" s="6">
        <f>IF(H395="", "", VLOOKUP(H395, $X$3:$Y$10, 2))</f>
        <v>4</v>
      </c>
      <c r="N395" s="18" t="str">
        <f>IF(G395="", "", TEXT(DEC2BIN(G395), "000000"))</f>
        <v>101000</v>
      </c>
      <c r="O395" s="19" t="str">
        <f>IF(I395="", "", TEXT(DEC2BIN(I395), "000"))</f>
        <v>100</v>
      </c>
      <c r="P395" s="19" t="str">
        <f t="shared" ref="P395" si="612">IF(J395="", "", TEXT(DEC2BIN(J395), "000"))</f>
        <v/>
      </c>
      <c r="Q395" s="19" t="str">
        <f t="shared" ref="Q395" si="613">IF(K395="", "", TEXT(DEC2BIN(K395), "000"))</f>
        <v/>
      </c>
      <c r="R395" s="19" t="str">
        <f t="shared" ref="R395" si="614">IF(L395="", "", TEXT(DEC2BIN(L395), "00000000"))</f>
        <v/>
      </c>
      <c r="S395" s="20" t="str">
        <f t="shared" ref="S395" si="615">IF(M395="", "", TEXT(DEC2BIN(M395), "00000000"))</f>
        <v/>
      </c>
      <c r="T395" s="6" t="str">
        <f t="shared" ref="T395" si="616">BIN2HEX(LEFT(CONCATENATE(N395,IF(O395="", "000", O395)), 8), 2)</f>
        <v>A2</v>
      </c>
      <c r="U395" s="6" t="str">
        <f t="shared" ref="U395" si="617">BIN2HEX(CONCATENATE(RIGHT(O395, 1), IF(P395 = "", "000", P395), IF(Q395 = "", "000", Q395), "0"), 2)</f>
        <v>00</v>
      </c>
      <c r="V395" s="21" t="str">
        <f t="shared" ref="V395" si="618">IF(R395="", BIN2HEX(S395, 2), BIN2HEX(R395,2))</f>
        <v>00</v>
      </c>
      <c r="X395" s="23"/>
      <c r="Y395" s="23"/>
      <c r="Z395" s="23"/>
      <c r="AA395" s="23"/>
    </row>
    <row r="396" spans="1:27" x14ac:dyDescent="0.3">
      <c r="B396" s="6">
        <v>12</v>
      </c>
      <c r="C396" s="6" t="str">
        <f t="shared" si="601"/>
        <v>0x00C</v>
      </c>
      <c r="D396" s="27" t="s">
        <v>408</v>
      </c>
      <c r="F396" s="2" t="s">
        <v>427</v>
      </c>
      <c r="G396" s="16">
        <v>2</v>
      </c>
      <c r="H396" s="28" t="s">
        <v>149</v>
      </c>
      <c r="I396" s="6">
        <f t="shared" ref="I396:I398" si="619">IF(H396="", "", VLOOKUP(H396, $X$3:$Y$10, 2))</f>
        <v>2</v>
      </c>
      <c r="J396" s="6">
        <v>4</v>
      </c>
      <c r="N396" s="18" t="str">
        <f t="shared" ref="N396:N398" si="620">IF(G396="", "", TEXT(DEC2BIN(G396), "000000"))</f>
        <v>000010</v>
      </c>
      <c r="O396" s="19" t="str">
        <f t="shared" ref="O396:O398" si="621">IF(I396="", "", TEXT(DEC2BIN(I396), "000"))</f>
        <v>010</v>
      </c>
      <c r="P396" s="19" t="str">
        <f>IF(J396="", "", TEXT(DEC2BIN(J396), "000"))</f>
        <v>100</v>
      </c>
      <c r="Q396" s="19" t="str">
        <f>IF(K396="", "", TEXT(DEC2BIN(K396), "000"))</f>
        <v/>
      </c>
      <c r="R396" s="19" t="str">
        <f>IF(L396="", "", TEXT(DEC2BIN(L396), "00000000"))</f>
        <v/>
      </c>
      <c r="S396" s="20" t="str">
        <f>IF(M396="", "", TEXT(DEC2BIN(M396), "00000000"))</f>
        <v/>
      </c>
      <c r="T396" s="6" t="str">
        <f>BIN2HEX(LEFT(CONCATENATE(N396,IF(O396="", "000", O396)), 8), 2)</f>
        <v>09</v>
      </c>
      <c r="U396" s="6" t="str">
        <f>BIN2HEX(CONCATENATE(RIGHT(O396, 1), IF(P396 = "", "000", P396), IF(Q396 = "", "000", Q396), "0"), 2)</f>
        <v>40</v>
      </c>
      <c r="V396" s="21" t="str">
        <f>IF(R396="", BIN2HEX(S396, 2), BIN2HEX(R396,2))</f>
        <v>00</v>
      </c>
    </row>
    <row r="397" spans="1:27" x14ac:dyDescent="0.3">
      <c r="B397" s="6">
        <v>15</v>
      </c>
      <c r="C397" s="6" t="str">
        <f t="shared" si="601"/>
        <v>0x00F</v>
      </c>
      <c r="D397" s="27" t="s">
        <v>409</v>
      </c>
      <c r="F397" s="2" t="s">
        <v>423</v>
      </c>
      <c r="G397" s="16">
        <v>33</v>
      </c>
      <c r="H397" s="28" t="s">
        <v>149</v>
      </c>
      <c r="I397" s="6">
        <f t="shared" si="619"/>
        <v>2</v>
      </c>
      <c r="J397" s="6">
        <v>5</v>
      </c>
      <c r="N397" s="18" t="str">
        <f t="shared" si="620"/>
        <v>100001</v>
      </c>
      <c r="O397" s="19" t="str">
        <f t="shared" si="621"/>
        <v>010</v>
      </c>
      <c r="P397" s="19" t="str">
        <f>IF(J397="", "", TEXT(DEC2BIN(J397), "000"))</f>
        <v>101</v>
      </c>
      <c r="Q397" s="19" t="str">
        <f>IF(K397="", "", TEXT(DEC2BIN(K397), "000"))</f>
        <v/>
      </c>
      <c r="R397" s="19" t="str">
        <f>IF(L397="", "", TEXT(DEC2BIN(L397), "00000000"))</f>
        <v/>
      </c>
      <c r="S397" s="20" t="str">
        <f>IF(M397="", "", TEXT(DEC2BIN(M397), "00000000"))</f>
        <v/>
      </c>
      <c r="T397" s="6" t="str">
        <f>BIN2HEX(LEFT(CONCATENATE(N397,IF(O397="", "000", O397)), 8), 2)</f>
        <v>85</v>
      </c>
      <c r="U397" s="6" t="str">
        <f>BIN2HEX(CONCATENATE(RIGHT(O397, 1), IF(P397 = "", "000", P397), IF(Q397 = "", "000", Q397), "0"), 2)</f>
        <v>50</v>
      </c>
      <c r="V397" s="21" t="str">
        <f>IF(R397="", BIN2HEX(S397, 2), BIN2HEX(R397,2))</f>
        <v>00</v>
      </c>
    </row>
    <row r="398" spans="1:27" ht="14.4" customHeight="1" x14ac:dyDescent="0.3">
      <c r="B398" s="6">
        <v>18</v>
      </c>
      <c r="C398" s="6" t="str">
        <f t="shared" si="601"/>
        <v>0x012</v>
      </c>
      <c r="D398" s="27" t="s">
        <v>396</v>
      </c>
      <c r="F398" s="2" t="s">
        <v>428</v>
      </c>
      <c r="G398" s="16">
        <v>6</v>
      </c>
      <c r="I398" s="6" t="str">
        <f t="shared" si="619"/>
        <v/>
      </c>
      <c r="L398" s="6">
        <v>0</v>
      </c>
      <c r="N398" s="18" t="str">
        <f t="shared" si="620"/>
        <v>000110</v>
      </c>
      <c r="O398" s="19" t="str">
        <f t="shared" si="621"/>
        <v/>
      </c>
      <c r="P398" s="19" t="str">
        <f t="shared" ref="P398" si="622">IF(J398="", "", TEXT(DEC2BIN(J398), "000"))</f>
        <v/>
      </c>
      <c r="Q398" s="19" t="str">
        <f t="shared" ref="Q398" si="623">IF(K398="", "", TEXT(DEC2BIN(K398), "000"))</f>
        <v/>
      </c>
      <c r="R398" s="19" t="str">
        <f t="shared" ref="R398" si="624">IF(L398="", "", TEXT(DEC2BIN(L398), "00000000"))</f>
        <v>00000000</v>
      </c>
      <c r="S398" s="20" t="str">
        <f t="shared" ref="S398" si="625">IF(M398="", "", TEXT(DEC2BIN(M398), "00000000"))</f>
        <v/>
      </c>
      <c r="T398" s="6" t="str">
        <f t="shared" ref="T398" si="626">BIN2HEX(LEFT(CONCATENATE(N398,IF(O398="", "000", O398)), 8), 2)</f>
        <v>18</v>
      </c>
      <c r="U398" s="6" t="str">
        <f t="shared" ref="U398" si="627">BIN2HEX(CONCATENATE(RIGHT(O398, 1), IF(P398 = "", "000", P398), IF(Q398 = "", "000", Q398), "0"), 2)</f>
        <v>00</v>
      </c>
      <c r="V398" s="21" t="str">
        <f t="shared" ref="V398" si="628">IF(R398="", BIN2HEX(S398, 2), BIN2HEX(R398,2))</f>
        <v>00</v>
      </c>
    </row>
    <row r="399" spans="1:27" ht="14.4" customHeight="1" x14ac:dyDescent="0.3">
      <c r="A399" s="14" t="s">
        <v>412</v>
      </c>
      <c r="B399" s="6">
        <v>21</v>
      </c>
      <c r="C399" s="6" t="str">
        <f t="shared" ref="C399:C410" si="629">"0x" &amp; DEC2HEX(B399,3)</f>
        <v>0x015</v>
      </c>
      <c r="D399" s="27" t="s">
        <v>290</v>
      </c>
      <c r="G399" s="16">
        <v>17</v>
      </c>
      <c r="H399" s="17" t="s">
        <v>38</v>
      </c>
      <c r="I399" s="6">
        <f t="shared" si="602"/>
        <v>0</v>
      </c>
      <c r="J399" s="6">
        <v>4</v>
      </c>
      <c r="K399" s="6">
        <v>1</v>
      </c>
      <c r="N399" s="18" t="str">
        <f t="shared" si="603"/>
        <v>010001</v>
      </c>
      <c r="O399" s="19" t="str">
        <f t="shared" si="604"/>
        <v>000</v>
      </c>
      <c r="P399" s="19" t="str">
        <f t="shared" si="605"/>
        <v>100</v>
      </c>
      <c r="Q399" s="19" t="str">
        <f t="shared" si="606"/>
        <v>001</v>
      </c>
      <c r="R399" s="19" t="str">
        <f t="shared" si="607"/>
        <v/>
      </c>
      <c r="S399" s="20" t="str">
        <f t="shared" si="608"/>
        <v/>
      </c>
      <c r="T399" s="6" t="str">
        <f t="shared" si="609"/>
        <v>44</v>
      </c>
      <c r="U399" s="6" t="str">
        <f t="shared" si="610"/>
        <v>42</v>
      </c>
      <c r="V399" s="21" t="str">
        <f t="shared" si="611"/>
        <v>00</v>
      </c>
    </row>
    <row r="400" spans="1:27" ht="14.4" customHeight="1" x14ac:dyDescent="0.3">
      <c r="B400" s="6">
        <v>24</v>
      </c>
      <c r="C400" s="6" t="str">
        <f t="shared" si="629"/>
        <v>0x018</v>
      </c>
      <c r="D400" s="27" t="s">
        <v>394</v>
      </c>
      <c r="F400" s="2" t="s">
        <v>282</v>
      </c>
      <c r="G400" s="16">
        <v>17</v>
      </c>
      <c r="H400" s="17" t="s">
        <v>38</v>
      </c>
      <c r="I400" s="6">
        <f t="shared" si="602"/>
        <v>0</v>
      </c>
      <c r="J400" s="6">
        <v>5</v>
      </c>
      <c r="K400" s="6">
        <v>1</v>
      </c>
      <c r="N400" s="18" t="str">
        <f t="shared" si="603"/>
        <v>010001</v>
      </c>
      <c r="O400" s="19" t="str">
        <f t="shared" si="604"/>
        <v>000</v>
      </c>
      <c r="P400" s="19" t="str">
        <f t="shared" si="605"/>
        <v>101</v>
      </c>
      <c r="Q400" s="19" t="str">
        <f t="shared" si="606"/>
        <v>001</v>
      </c>
      <c r="R400" s="19" t="str">
        <f t="shared" si="607"/>
        <v/>
      </c>
      <c r="S400" s="20" t="str">
        <f t="shared" si="608"/>
        <v/>
      </c>
      <c r="T400" s="6" t="str">
        <f t="shared" si="609"/>
        <v>44</v>
      </c>
      <c r="U400" s="6" t="str">
        <f t="shared" si="610"/>
        <v>52</v>
      </c>
      <c r="V400" s="21" t="str">
        <f t="shared" si="611"/>
        <v>00</v>
      </c>
    </row>
    <row r="401" spans="1:27" x14ac:dyDescent="0.3">
      <c r="B401" s="6">
        <v>27</v>
      </c>
      <c r="C401" s="6" t="str">
        <f t="shared" si="629"/>
        <v>0x01B</v>
      </c>
      <c r="D401" s="27" t="s">
        <v>395</v>
      </c>
      <c r="F401" s="2"/>
      <c r="G401" s="16">
        <v>44</v>
      </c>
      <c r="H401" s="28" t="s">
        <v>38</v>
      </c>
      <c r="I401" s="6">
        <f t="shared" si="602"/>
        <v>0</v>
      </c>
      <c r="J401" s="6">
        <v>0</v>
      </c>
      <c r="N401" s="18" t="str">
        <f t="shared" si="603"/>
        <v>101100</v>
      </c>
      <c r="O401" s="19" t="str">
        <f t="shared" si="604"/>
        <v>000</v>
      </c>
      <c r="P401" s="19" t="str">
        <f t="shared" si="605"/>
        <v>000</v>
      </c>
      <c r="Q401" s="19" t="str">
        <f t="shared" si="606"/>
        <v/>
      </c>
      <c r="R401" s="19" t="str">
        <f t="shared" si="607"/>
        <v/>
      </c>
      <c r="S401" s="20" t="str">
        <f t="shared" si="608"/>
        <v/>
      </c>
      <c r="T401" s="6" t="str">
        <f t="shared" si="609"/>
        <v>B0</v>
      </c>
      <c r="U401" s="6" t="str">
        <f t="shared" si="610"/>
        <v>00</v>
      </c>
      <c r="V401" s="21" t="str">
        <f t="shared" si="611"/>
        <v>00</v>
      </c>
    </row>
    <row r="402" spans="1:27" ht="14.4" customHeight="1" x14ac:dyDescent="0.3">
      <c r="B402" s="6">
        <v>30</v>
      </c>
      <c r="C402" s="6" t="str">
        <f t="shared" si="629"/>
        <v>0x01E</v>
      </c>
      <c r="D402" s="27" t="s">
        <v>424</v>
      </c>
      <c r="F402" s="2" t="s">
        <v>417</v>
      </c>
      <c r="G402" s="16">
        <v>6</v>
      </c>
      <c r="I402" s="6" t="str">
        <f t="shared" si="602"/>
        <v/>
      </c>
      <c r="L402" s="6">
        <v>36</v>
      </c>
      <c r="N402" s="18" t="str">
        <f t="shared" si="603"/>
        <v>000110</v>
      </c>
      <c r="O402" s="19" t="str">
        <f t="shared" si="604"/>
        <v/>
      </c>
      <c r="P402" s="19" t="str">
        <f t="shared" si="605"/>
        <v/>
      </c>
      <c r="Q402" s="19" t="str">
        <f t="shared" si="606"/>
        <v/>
      </c>
      <c r="R402" s="19" t="str">
        <f t="shared" si="607"/>
        <v>00100100</v>
      </c>
      <c r="S402" s="20" t="str">
        <f t="shared" si="608"/>
        <v/>
      </c>
      <c r="T402" s="6" t="str">
        <f t="shared" si="609"/>
        <v>18</v>
      </c>
      <c r="U402" s="6" t="str">
        <f t="shared" si="610"/>
        <v>00</v>
      </c>
      <c r="V402" s="21" t="str">
        <f t="shared" si="611"/>
        <v>24</v>
      </c>
    </row>
    <row r="403" spans="1:27" x14ac:dyDescent="0.3">
      <c r="B403" s="6">
        <v>33</v>
      </c>
      <c r="C403" s="6" t="str">
        <f t="shared" si="629"/>
        <v>0x021</v>
      </c>
      <c r="D403" s="27" t="s">
        <v>425</v>
      </c>
      <c r="F403" s="2" t="s">
        <v>418</v>
      </c>
      <c r="G403" s="16">
        <v>5</v>
      </c>
      <c r="I403" s="6" t="str">
        <f t="shared" si="602"/>
        <v/>
      </c>
      <c r="L403" s="6">
        <v>21</v>
      </c>
      <c r="N403" s="18" t="str">
        <f t="shared" si="603"/>
        <v>000101</v>
      </c>
      <c r="O403" s="19" t="str">
        <f>IF(I403="", "", TEXT(DEC2BIN(I403), "000"))</f>
        <v/>
      </c>
      <c r="P403" s="19" t="str">
        <f t="shared" si="605"/>
        <v/>
      </c>
      <c r="Q403" s="19" t="str">
        <f t="shared" si="606"/>
        <v/>
      </c>
      <c r="R403" s="19" t="str">
        <f t="shared" si="607"/>
        <v>00010101</v>
      </c>
      <c r="S403" s="20" t="str">
        <f t="shared" si="608"/>
        <v/>
      </c>
      <c r="T403" s="6" t="str">
        <f t="shared" si="609"/>
        <v>14</v>
      </c>
      <c r="U403" s="6" t="str">
        <f t="shared" si="610"/>
        <v>00</v>
      </c>
      <c r="V403" s="21" t="str">
        <f t="shared" si="611"/>
        <v>15</v>
      </c>
    </row>
    <row r="404" spans="1:27" x14ac:dyDescent="0.3">
      <c r="A404" s="14" t="s">
        <v>414</v>
      </c>
      <c r="B404" s="6">
        <v>36</v>
      </c>
      <c r="C404" s="6" t="str">
        <f t="shared" si="629"/>
        <v>0x024</v>
      </c>
      <c r="D404" s="27" t="s">
        <v>399</v>
      </c>
      <c r="F404" s="2" t="s">
        <v>400</v>
      </c>
      <c r="G404" s="16">
        <v>1</v>
      </c>
      <c r="H404" s="28" t="s">
        <v>38</v>
      </c>
      <c r="I404" s="6">
        <f t="shared" si="602"/>
        <v>0</v>
      </c>
      <c r="M404" s="6">
        <v>128</v>
      </c>
      <c r="N404" s="18" t="str">
        <f t="shared" si="603"/>
        <v>000001</v>
      </c>
      <c r="O404" s="19" t="str">
        <f t="shared" ref="O404:O409" si="630">IF(I404="", "", TEXT(DEC2BIN(I404), "000"))</f>
        <v>000</v>
      </c>
      <c r="P404" s="19" t="str">
        <f t="shared" si="605"/>
        <v/>
      </c>
      <c r="Q404" s="19" t="str">
        <f t="shared" si="606"/>
        <v/>
      </c>
      <c r="R404" s="19" t="str">
        <f t="shared" si="607"/>
        <v/>
      </c>
      <c r="S404" s="20" t="str">
        <f t="shared" si="608"/>
        <v>10000000</v>
      </c>
      <c r="T404" s="6" t="str">
        <f t="shared" si="609"/>
        <v>04</v>
      </c>
      <c r="U404" s="6" t="str">
        <f t="shared" si="610"/>
        <v>00</v>
      </c>
      <c r="V404" s="21" t="str">
        <f t="shared" si="611"/>
        <v>80</v>
      </c>
    </row>
    <row r="405" spans="1:27" ht="14.4" customHeight="1" x14ac:dyDescent="0.3">
      <c r="B405" s="6">
        <v>39</v>
      </c>
      <c r="C405" s="6" t="str">
        <f t="shared" si="629"/>
        <v>0x027</v>
      </c>
      <c r="D405" s="27" t="s">
        <v>407</v>
      </c>
      <c r="G405" s="16">
        <v>40</v>
      </c>
      <c r="H405" s="28" t="s">
        <v>40</v>
      </c>
      <c r="I405" s="6">
        <f>IF(H405="", "", VLOOKUP(H405, $X$3:$Y$10, 2))</f>
        <v>4</v>
      </c>
      <c r="N405" s="18" t="str">
        <f>IF(G405="", "", TEXT(DEC2BIN(G405), "000000"))</f>
        <v>101000</v>
      </c>
      <c r="O405" s="19" t="str">
        <f>IF(I405="", "", TEXT(DEC2BIN(I405), "000"))</f>
        <v>100</v>
      </c>
      <c r="P405" s="19" t="str">
        <f t="shared" si="605"/>
        <v/>
      </c>
      <c r="Q405" s="19" t="str">
        <f t="shared" si="606"/>
        <v/>
      </c>
      <c r="R405" s="19" t="str">
        <f t="shared" si="607"/>
        <v/>
      </c>
      <c r="S405" s="20" t="str">
        <f t="shared" si="608"/>
        <v/>
      </c>
      <c r="T405" s="6" t="str">
        <f t="shared" si="609"/>
        <v>A2</v>
      </c>
      <c r="U405" s="6" t="str">
        <f t="shared" si="610"/>
        <v>00</v>
      </c>
      <c r="V405" s="21" t="str">
        <f t="shared" si="611"/>
        <v>00</v>
      </c>
      <c r="X405" s="23"/>
      <c r="Y405" s="23"/>
      <c r="Z405" s="23"/>
      <c r="AA405" s="23"/>
    </row>
    <row r="406" spans="1:27" ht="14.4" customHeight="1" x14ac:dyDescent="0.3">
      <c r="A406" s="14" t="s">
        <v>416</v>
      </c>
      <c r="B406" s="6">
        <v>42</v>
      </c>
      <c r="C406" s="6" t="str">
        <f t="shared" si="629"/>
        <v>0x02A</v>
      </c>
      <c r="D406" s="27" t="s">
        <v>290</v>
      </c>
      <c r="G406" s="16">
        <v>17</v>
      </c>
      <c r="H406" s="17" t="s">
        <v>38</v>
      </c>
      <c r="I406" s="6">
        <f t="shared" si="602"/>
        <v>0</v>
      </c>
      <c r="J406" s="6">
        <v>4</v>
      </c>
      <c r="K406" s="6">
        <v>1</v>
      </c>
      <c r="N406" s="18" t="str">
        <f t="shared" si="603"/>
        <v>010001</v>
      </c>
      <c r="O406" s="19" t="str">
        <f t="shared" si="630"/>
        <v>000</v>
      </c>
      <c r="P406" s="19" t="str">
        <f t="shared" si="605"/>
        <v>100</v>
      </c>
      <c r="Q406" s="19" t="str">
        <f t="shared" si="606"/>
        <v>001</v>
      </c>
      <c r="R406" s="19" t="str">
        <f t="shared" si="607"/>
        <v/>
      </c>
      <c r="S406" s="20" t="str">
        <f t="shared" si="608"/>
        <v/>
      </c>
      <c r="T406" s="6" t="str">
        <f t="shared" si="609"/>
        <v>44</v>
      </c>
      <c r="U406" s="6" t="str">
        <f t="shared" si="610"/>
        <v>42</v>
      </c>
      <c r="V406" s="21" t="str">
        <f t="shared" si="611"/>
        <v>00</v>
      </c>
    </row>
    <row r="407" spans="1:27" ht="14.4" customHeight="1" x14ac:dyDescent="0.3">
      <c r="B407" s="6">
        <v>45</v>
      </c>
      <c r="C407" s="6" t="str">
        <f t="shared" si="629"/>
        <v>0x02D</v>
      </c>
      <c r="D407" s="27" t="s">
        <v>394</v>
      </c>
      <c r="F407" s="2" t="s">
        <v>282</v>
      </c>
      <c r="G407" s="16">
        <v>17</v>
      </c>
      <c r="H407" s="17" t="s">
        <v>38</v>
      </c>
      <c r="I407" s="6">
        <f t="shared" si="602"/>
        <v>0</v>
      </c>
      <c r="J407" s="6">
        <v>5</v>
      </c>
      <c r="K407" s="6">
        <v>1</v>
      </c>
      <c r="N407" s="18" t="str">
        <f t="shared" si="603"/>
        <v>010001</v>
      </c>
      <c r="O407" s="19" t="str">
        <f t="shared" si="630"/>
        <v>000</v>
      </c>
      <c r="P407" s="19" t="str">
        <f t="shared" si="605"/>
        <v>101</v>
      </c>
      <c r="Q407" s="19" t="str">
        <f t="shared" si="606"/>
        <v>001</v>
      </c>
      <c r="R407" s="19" t="str">
        <f t="shared" si="607"/>
        <v/>
      </c>
      <c r="S407" s="20" t="str">
        <f t="shared" si="608"/>
        <v/>
      </c>
      <c r="T407" s="6" t="str">
        <f t="shared" si="609"/>
        <v>44</v>
      </c>
      <c r="U407" s="6" t="str">
        <f t="shared" si="610"/>
        <v>52</v>
      </c>
      <c r="V407" s="21" t="str">
        <f t="shared" si="611"/>
        <v>00</v>
      </c>
    </row>
    <row r="408" spans="1:27" x14ac:dyDescent="0.3">
      <c r="B408" s="6">
        <v>48</v>
      </c>
      <c r="C408" s="6" t="str">
        <f t="shared" si="629"/>
        <v>0x030</v>
      </c>
      <c r="D408" s="27" t="s">
        <v>402</v>
      </c>
      <c r="F408" s="2"/>
      <c r="G408" s="16">
        <v>45</v>
      </c>
      <c r="H408" s="28" t="s">
        <v>38</v>
      </c>
      <c r="I408" s="6">
        <f t="shared" si="602"/>
        <v>0</v>
      </c>
      <c r="J408" s="6">
        <v>0</v>
      </c>
      <c r="N408" s="18" t="str">
        <f t="shared" si="603"/>
        <v>101101</v>
      </c>
      <c r="O408" s="19" t="str">
        <f t="shared" si="630"/>
        <v>000</v>
      </c>
      <c r="P408" s="19" t="str">
        <f t="shared" si="605"/>
        <v>000</v>
      </c>
      <c r="Q408" s="19" t="str">
        <f t="shared" si="606"/>
        <v/>
      </c>
      <c r="R408" s="19" t="str">
        <f t="shared" si="607"/>
        <v/>
      </c>
      <c r="S408" s="20" t="str">
        <f t="shared" si="608"/>
        <v/>
      </c>
      <c r="T408" s="6" t="str">
        <f t="shared" si="609"/>
        <v>B4</v>
      </c>
      <c r="U408" s="6" t="str">
        <f t="shared" si="610"/>
        <v>00</v>
      </c>
      <c r="V408" s="21" t="str">
        <f t="shared" si="611"/>
        <v>00</v>
      </c>
    </row>
    <row r="409" spans="1:27" ht="14.4" customHeight="1" x14ac:dyDescent="0.3">
      <c r="B409" s="6">
        <v>51</v>
      </c>
      <c r="C409" s="6" t="str">
        <f t="shared" si="629"/>
        <v>0x033</v>
      </c>
      <c r="D409" s="27" t="s">
        <v>420</v>
      </c>
      <c r="F409" s="2" t="s">
        <v>419</v>
      </c>
      <c r="G409" s="16">
        <v>6</v>
      </c>
      <c r="I409" s="6" t="str">
        <f t="shared" si="602"/>
        <v/>
      </c>
      <c r="L409" s="6">
        <v>6</v>
      </c>
      <c r="N409" s="18" t="str">
        <f t="shared" si="603"/>
        <v>000110</v>
      </c>
      <c r="O409" s="19" t="str">
        <f t="shared" si="630"/>
        <v/>
      </c>
      <c r="P409" s="19" t="str">
        <f t="shared" si="605"/>
        <v/>
      </c>
      <c r="Q409" s="19" t="str">
        <f t="shared" si="606"/>
        <v/>
      </c>
      <c r="R409" s="19" t="str">
        <f t="shared" si="607"/>
        <v>00000110</v>
      </c>
      <c r="S409" s="20" t="str">
        <f t="shared" si="608"/>
        <v/>
      </c>
      <c r="T409" s="6" t="str">
        <f t="shared" si="609"/>
        <v>18</v>
      </c>
      <c r="U409" s="6" t="str">
        <f t="shared" si="610"/>
        <v>00</v>
      </c>
      <c r="V409" s="21" t="str">
        <f t="shared" si="611"/>
        <v>06</v>
      </c>
    </row>
    <row r="410" spans="1:27" x14ac:dyDescent="0.3">
      <c r="B410" s="6">
        <v>54</v>
      </c>
      <c r="C410" s="6" t="str">
        <f t="shared" si="629"/>
        <v>0x036</v>
      </c>
      <c r="D410" s="27" t="s">
        <v>426</v>
      </c>
      <c r="F410" s="2" t="s">
        <v>421</v>
      </c>
      <c r="G410" s="16">
        <v>5</v>
      </c>
      <c r="I410" s="6" t="str">
        <f t="shared" si="602"/>
        <v/>
      </c>
      <c r="L410" s="6">
        <v>42</v>
      </c>
      <c r="N410" s="18" t="str">
        <f t="shared" si="603"/>
        <v>000101</v>
      </c>
      <c r="O410" s="19" t="str">
        <f>IF(I410="", "", TEXT(DEC2BIN(I410), "000"))</f>
        <v/>
      </c>
      <c r="P410" s="19" t="str">
        <f t="shared" si="605"/>
        <v/>
      </c>
      <c r="Q410" s="19" t="str">
        <f t="shared" si="606"/>
        <v/>
      </c>
      <c r="R410" s="19" t="str">
        <f t="shared" si="607"/>
        <v>00101010</v>
      </c>
      <c r="S410" s="20" t="str">
        <f t="shared" si="608"/>
        <v/>
      </c>
      <c r="T410" s="6" t="str">
        <f t="shared" si="609"/>
        <v>14</v>
      </c>
      <c r="U410" s="6" t="str">
        <f t="shared" si="610"/>
        <v>00</v>
      </c>
      <c r="V410" s="21" t="str">
        <f t="shared" si="611"/>
        <v>2A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 xr:uid="{00000000-0002-0000-0100-000000000000}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 H392:H410" xr:uid="{00000000-0002-0000-0100-000001000000}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5"/>
  <sheetViews>
    <sheetView topLeftCell="A31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214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L29"/>
  <sheetViews>
    <sheetView workbookViewId="0">
      <selection activeCell="J15" sqref="J15"/>
    </sheetView>
  </sheetViews>
  <sheetFormatPr defaultRowHeight="14.4" x14ac:dyDescent="0.3"/>
  <cols>
    <col min="2" max="2" width="11.109375" bestFit="1" customWidth="1"/>
    <col min="3" max="3" width="10.33203125" bestFit="1" customWidth="1"/>
    <col min="11" max="11" width="13.6640625" customWidth="1"/>
  </cols>
  <sheetData>
    <row r="6" spans="2:12" x14ac:dyDescent="0.3">
      <c r="J6" s="44" t="s">
        <v>343</v>
      </c>
      <c r="K6" s="45" t="s">
        <v>342</v>
      </c>
      <c r="L6" s="45" t="s">
        <v>344</v>
      </c>
    </row>
    <row r="7" spans="2:12" x14ac:dyDescent="0.3">
      <c r="J7" s="46" t="s">
        <v>339</v>
      </c>
      <c r="K7" s="47" t="s">
        <v>149</v>
      </c>
      <c r="L7" s="47" t="s">
        <v>340</v>
      </c>
    </row>
    <row r="8" spans="2:12" x14ac:dyDescent="0.3">
      <c r="J8" s="46" t="s">
        <v>336</v>
      </c>
      <c r="K8" s="47" t="s">
        <v>149</v>
      </c>
      <c r="L8" s="47" t="s">
        <v>341</v>
      </c>
    </row>
    <row r="9" spans="2:12" x14ac:dyDescent="0.3">
      <c r="J9" s="46" t="s">
        <v>339</v>
      </c>
      <c r="K9" s="47" t="s">
        <v>166</v>
      </c>
      <c r="L9" s="47" t="s">
        <v>338</v>
      </c>
    </row>
    <row r="10" spans="2:12" x14ac:dyDescent="0.3">
      <c r="J10" s="46" t="s">
        <v>336</v>
      </c>
      <c r="K10" s="47" t="s">
        <v>166</v>
      </c>
      <c r="L10" s="47" t="s">
        <v>337</v>
      </c>
    </row>
    <row r="16" spans="2:12" x14ac:dyDescent="0.3">
      <c r="B16" t="s">
        <v>25</v>
      </c>
    </row>
    <row r="17" spans="1:3" x14ac:dyDescent="0.3">
      <c r="B17" t="s">
        <v>347</v>
      </c>
    </row>
    <row r="18" spans="1:3" x14ac:dyDescent="0.3">
      <c r="A18" t="s">
        <v>346</v>
      </c>
      <c r="C18" t="s">
        <v>348</v>
      </c>
    </row>
    <row r="20" spans="1:3" x14ac:dyDescent="0.3">
      <c r="A20" t="s">
        <v>345</v>
      </c>
      <c r="C20" t="s">
        <v>349</v>
      </c>
    </row>
    <row r="25" spans="1:3" x14ac:dyDescent="0.3">
      <c r="B25" t="s">
        <v>335</v>
      </c>
    </row>
    <row r="26" spans="1:3" x14ac:dyDescent="0.3">
      <c r="B26" t="s">
        <v>347</v>
      </c>
    </row>
    <row r="27" spans="1:3" x14ac:dyDescent="0.3">
      <c r="A27" t="s">
        <v>346</v>
      </c>
      <c r="C27" t="s">
        <v>351</v>
      </c>
    </row>
    <row r="29" spans="1:3" x14ac:dyDescent="0.3">
      <c r="A29" t="s">
        <v>345</v>
      </c>
      <c r="C29" t="s">
        <v>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zoomScaleNormal="100" workbookViewId="0">
      <selection activeCell="C5" sqref="C5"/>
    </sheetView>
  </sheetViews>
  <sheetFormatPr defaultRowHeight="14.4" x14ac:dyDescent="0.3"/>
  <cols>
    <col min="1" max="1" width="3" style="62" bestFit="1" customWidth="1"/>
    <col min="2" max="2" width="24.88671875" style="62" bestFit="1" customWidth="1"/>
  </cols>
  <sheetData>
    <row r="1" spans="1:2" x14ac:dyDescent="0.3">
      <c r="A1" s="65">
        <v>31</v>
      </c>
      <c r="B1" s="65"/>
    </row>
    <row r="2" spans="1:2" x14ac:dyDescent="0.3">
      <c r="A2" s="65">
        <v>30</v>
      </c>
      <c r="B2" s="65"/>
    </row>
    <row r="3" spans="1:2" x14ac:dyDescent="0.3">
      <c r="A3" s="65">
        <v>29</v>
      </c>
      <c r="B3" s="65"/>
    </row>
    <row r="4" spans="1:2" x14ac:dyDescent="0.3">
      <c r="A4" s="65">
        <v>28</v>
      </c>
      <c r="B4" s="65"/>
    </row>
    <row r="5" spans="1:2" x14ac:dyDescent="0.3">
      <c r="A5" s="65">
        <v>27</v>
      </c>
      <c r="B5" s="65"/>
    </row>
    <row r="6" spans="1:2" x14ac:dyDescent="0.3">
      <c r="A6" s="65">
        <v>26</v>
      </c>
      <c r="B6" s="65"/>
    </row>
    <row r="7" spans="1:2" x14ac:dyDescent="0.3">
      <c r="A7" s="65">
        <v>25</v>
      </c>
      <c r="B7" s="65" t="s">
        <v>397</v>
      </c>
    </row>
    <row r="8" spans="1:2" ht="15" thickBot="1" x14ac:dyDescent="0.35">
      <c r="A8" s="66">
        <v>24</v>
      </c>
      <c r="B8" s="66" t="s">
        <v>384</v>
      </c>
    </row>
    <row r="9" spans="1:2" x14ac:dyDescent="0.3">
      <c r="A9" s="63">
        <v>23</v>
      </c>
      <c r="B9" s="63" t="s">
        <v>1</v>
      </c>
    </row>
    <row r="10" spans="1:2" x14ac:dyDescent="0.3">
      <c r="A10" s="63">
        <v>22</v>
      </c>
      <c r="B10" s="63" t="s">
        <v>6</v>
      </c>
    </row>
    <row r="11" spans="1:2" x14ac:dyDescent="0.3">
      <c r="A11" s="63">
        <v>21</v>
      </c>
      <c r="B11" s="63" t="s">
        <v>7</v>
      </c>
    </row>
    <row r="12" spans="1:2" x14ac:dyDescent="0.3">
      <c r="A12" s="63">
        <v>20</v>
      </c>
      <c r="B12" s="63" t="s">
        <v>8</v>
      </c>
    </row>
    <row r="13" spans="1:2" x14ac:dyDescent="0.3">
      <c r="A13" s="63">
        <v>19</v>
      </c>
      <c r="B13" s="63" t="s">
        <v>9</v>
      </c>
    </row>
    <row r="14" spans="1:2" x14ac:dyDescent="0.3">
      <c r="A14" s="63">
        <v>18</v>
      </c>
      <c r="B14" s="63" t="s">
        <v>10</v>
      </c>
    </row>
    <row r="15" spans="1:2" x14ac:dyDescent="0.3">
      <c r="A15" s="63">
        <v>17</v>
      </c>
      <c r="B15" s="63" t="s">
        <v>15</v>
      </c>
    </row>
    <row r="16" spans="1:2" ht="15" thickBot="1" x14ac:dyDescent="0.35">
      <c r="A16" s="64">
        <v>16</v>
      </c>
      <c r="B16" s="64" t="s">
        <v>45</v>
      </c>
    </row>
    <row r="17" spans="1:2" x14ac:dyDescent="0.3">
      <c r="A17" s="65">
        <v>15</v>
      </c>
      <c r="B17" s="65" t="s">
        <v>11</v>
      </c>
    </row>
    <row r="18" spans="1:2" x14ac:dyDescent="0.3">
      <c r="A18" s="65">
        <v>14</v>
      </c>
      <c r="B18" s="65" t="s">
        <v>12</v>
      </c>
    </row>
    <row r="19" spans="1:2" x14ac:dyDescent="0.3">
      <c r="A19" s="65">
        <v>13</v>
      </c>
      <c r="B19" s="65" t="s">
        <v>13</v>
      </c>
    </row>
    <row r="20" spans="1:2" x14ac:dyDescent="0.3">
      <c r="A20" s="65">
        <v>12</v>
      </c>
      <c r="B20" s="65" t="s">
        <v>92</v>
      </c>
    </row>
    <row r="21" spans="1:2" x14ac:dyDescent="0.3">
      <c r="A21" s="65">
        <v>11</v>
      </c>
      <c r="B21" s="65" t="s">
        <v>157</v>
      </c>
    </row>
    <row r="22" spans="1:2" x14ac:dyDescent="0.3">
      <c r="A22" s="65">
        <v>10</v>
      </c>
      <c r="B22" s="65" t="s">
        <v>156</v>
      </c>
    </row>
    <row r="23" spans="1:2" x14ac:dyDescent="0.3">
      <c r="A23" s="65">
        <v>9</v>
      </c>
      <c r="B23" s="65" t="s">
        <v>20</v>
      </c>
    </row>
    <row r="24" spans="1:2" ht="15" thickBot="1" x14ac:dyDescent="0.35">
      <c r="A24" s="66">
        <v>8</v>
      </c>
      <c r="B24" s="66" t="s">
        <v>21</v>
      </c>
    </row>
    <row r="25" spans="1:2" x14ac:dyDescent="0.3">
      <c r="A25" s="63">
        <v>7</v>
      </c>
      <c r="B25" s="63" t="s">
        <v>98</v>
      </c>
    </row>
    <row r="26" spans="1:2" x14ac:dyDescent="0.3">
      <c r="A26" s="63">
        <v>6</v>
      </c>
      <c r="B26" s="63" t="s">
        <v>332</v>
      </c>
    </row>
    <row r="27" spans="1:2" x14ac:dyDescent="0.3">
      <c r="A27" s="63">
        <v>5</v>
      </c>
      <c r="B27" s="63" t="s">
        <v>32</v>
      </c>
    </row>
    <row r="28" spans="1:2" x14ac:dyDescent="0.3">
      <c r="A28" s="63">
        <v>4</v>
      </c>
      <c r="B28" s="63" t="s">
        <v>33</v>
      </c>
    </row>
    <row r="29" spans="1:2" x14ac:dyDescent="0.3">
      <c r="A29" s="63">
        <v>3</v>
      </c>
      <c r="B29" s="63" t="s">
        <v>34</v>
      </c>
    </row>
    <row r="30" spans="1:2" x14ac:dyDescent="0.3">
      <c r="A30" s="63">
        <v>2</v>
      </c>
      <c r="B30" s="63" t="s">
        <v>35</v>
      </c>
    </row>
    <row r="31" spans="1:2" x14ac:dyDescent="0.3">
      <c r="A31" s="63">
        <v>1</v>
      </c>
      <c r="B31" s="63" t="s">
        <v>36</v>
      </c>
    </row>
    <row r="32" spans="1:2" ht="15" thickBot="1" x14ac:dyDescent="0.35">
      <c r="A32" s="64">
        <v>0</v>
      </c>
      <c r="B32" s="64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 Lines</vt:lpstr>
      <vt:lpstr>Test Programs</vt:lpstr>
      <vt:lpstr>Animations</vt:lpstr>
      <vt:lpstr>Magnitude comparison instr</vt:lpstr>
      <vt:lpstr>Printable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2019-05-17T02:55:25Z</dcterms:modified>
</cp:coreProperties>
</file>