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gre\Dropbox (Personal)\FILES\2_MANUSCRIPTS\global estimates paper\"/>
    </mc:Choice>
  </mc:AlternateContent>
  <xr:revisionPtr revIDLastSave="0" documentId="13_ncr:1_{15E4B4BF-03C1-47EF-87A3-3D782AF8EAF2}" xr6:coauthVersionLast="45" xr6:coauthVersionMax="45" xr10:uidLastSave="{00000000-0000-0000-0000-000000000000}"/>
  <bookViews>
    <workbookView xWindow="-15" yWindow="75" windowWidth="19140" windowHeight="9300" activeTab="1" xr2:uid="{37CB6282-E851-420C-BE1B-FE688B68D872}"/>
  </bookViews>
  <sheets>
    <sheet name="table" sheetId="1" r:id="rId1"/>
    <sheet name="import st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2" l="1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133" i="2"/>
  <c r="I137" i="2"/>
  <c r="I141" i="2"/>
  <c r="I145" i="2"/>
  <c r="I163" i="2"/>
  <c r="F7" i="2"/>
  <c r="F12" i="2"/>
  <c r="F16" i="2"/>
  <c r="F28" i="2"/>
  <c r="F44" i="2"/>
  <c r="F60" i="2"/>
  <c r="F76" i="2"/>
  <c r="F92" i="2"/>
  <c r="F108" i="2"/>
  <c r="F124" i="2"/>
  <c r="F140" i="2"/>
  <c r="F156" i="2"/>
  <c r="F3" i="2"/>
  <c r="N20" i="2"/>
  <c r="I20" i="2" s="1"/>
  <c r="N21" i="2"/>
  <c r="N22" i="2"/>
  <c r="I22" i="2" s="1"/>
  <c r="N23" i="2"/>
  <c r="I23" i="2" s="1"/>
  <c r="N24" i="2"/>
  <c r="I24" i="2" s="1"/>
  <c r="N25" i="2"/>
  <c r="N26" i="2"/>
  <c r="I26" i="2" s="1"/>
  <c r="N27" i="2"/>
  <c r="I27" i="2" s="1"/>
  <c r="N28" i="2"/>
  <c r="I28" i="2" s="1"/>
  <c r="N29" i="2"/>
  <c r="N30" i="2"/>
  <c r="I30" i="2" s="1"/>
  <c r="N31" i="2"/>
  <c r="I31" i="2" s="1"/>
  <c r="N32" i="2"/>
  <c r="I32" i="2" s="1"/>
  <c r="N33" i="2"/>
  <c r="N34" i="2"/>
  <c r="I34" i="2" s="1"/>
  <c r="N35" i="2"/>
  <c r="I35" i="2" s="1"/>
  <c r="N36" i="2"/>
  <c r="I36" i="2" s="1"/>
  <c r="N37" i="2"/>
  <c r="N38" i="2"/>
  <c r="I38" i="2" s="1"/>
  <c r="N39" i="2"/>
  <c r="I39" i="2" s="1"/>
  <c r="N40" i="2"/>
  <c r="I40" i="2" s="1"/>
  <c r="N41" i="2"/>
  <c r="N42" i="2"/>
  <c r="I42" i="2" s="1"/>
  <c r="N43" i="2"/>
  <c r="I43" i="2" s="1"/>
  <c r="N44" i="2"/>
  <c r="I44" i="2" s="1"/>
  <c r="N45" i="2"/>
  <c r="N46" i="2"/>
  <c r="I46" i="2" s="1"/>
  <c r="N47" i="2"/>
  <c r="I47" i="2" s="1"/>
  <c r="N48" i="2"/>
  <c r="I48" i="2" s="1"/>
  <c r="N49" i="2"/>
  <c r="N50" i="2"/>
  <c r="I50" i="2" s="1"/>
  <c r="N51" i="2"/>
  <c r="I51" i="2" s="1"/>
  <c r="N52" i="2"/>
  <c r="I52" i="2" s="1"/>
  <c r="N53" i="2"/>
  <c r="N54" i="2"/>
  <c r="I54" i="2" s="1"/>
  <c r="N55" i="2"/>
  <c r="I55" i="2" s="1"/>
  <c r="N56" i="2"/>
  <c r="I56" i="2" s="1"/>
  <c r="N57" i="2"/>
  <c r="N58" i="2"/>
  <c r="I58" i="2" s="1"/>
  <c r="N59" i="2"/>
  <c r="I59" i="2" s="1"/>
  <c r="N60" i="2"/>
  <c r="I60" i="2" s="1"/>
  <c r="N61" i="2"/>
  <c r="N62" i="2"/>
  <c r="I62" i="2" s="1"/>
  <c r="N63" i="2"/>
  <c r="I63" i="2" s="1"/>
  <c r="N64" i="2"/>
  <c r="I64" i="2" s="1"/>
  <c r="N65" i="2"/>
  <c r="N66" i="2"/>
  <c r="I66" i="2" s="1"/>
  <c r="N67" i="2"/>
  <c r="I67" i="2" s="1"/>
  <c r="N68" i="2"/>
  <c r="I68" i="2" s="1"/>
  <c r="N69" i="2"/>
  <c r="N70" i="2"/>
  <c r="I70" i="2" s="1"/>
  <c r="N71" i="2"/>
  <c r="I71" i="2" s="1"/>
  <c r="N72" i="2"/>
  <c r="I72" i="2" s="1"/>
  <c r="N73" i="2"/>
  <c r="N74" i="2"/>
  <c r="I74" i="2" s="1"/>
  <c r="N75" i="2"/>
  <c r="I75" i="2" s="1"/>
  <c r="N76" i="2"/>
  <c r="I76" i="2" s="1"/>
  <c r="N77" i="2"/>
  <c r="N78" i="2"/>
  <c r="I78" i="2" s="1"/>
  <c r="N79" i="2"/>
  <c r="I79" i="2" s="1"/>
  <c r="N80" i="2"/>
  <c r="I80" i="2" s="1"/>
  <c r="N81" i="2"/>
  <c r="N82" i="2"/>
  <c r="I82" i="2" s="1"/>
  <c r="N83" i="2"/>
  <c r="I83" i="2" s="1"/>
  <c r="N84" i="2"/>
  <c r="I84" i="2" s="1"/>
  <c r="N85" i="2"/>
  <c r="N86" i="2"/>
  <c r="I86" i="2" s="1"/>
  <c r="N87" i="2"/>
  <c r="I87" i="2" s="1"/>
  <c r="N88" i="2"/>
  <c r="I88" i="2" s="1"/>
  <c r="N89" i="2"/>
  <c r="N90" i="2"/>
  <c r="I90" i="2" s="1"/>
  <c r="N91" i="2"/>
  <c r="I91" i="2" s="1"/>
  <c r="N92" i="2"/>
  <c r="I92" i="2" s="1"/>
  <c r="N93" i="2"/>
  <c r="N94" i="2"/>
  <c r="I94" i="2" s="1"/>
  <c r="N95" i="2"/>
  <c r="I95" i="2" s="1"/>
  <c r="N96" i="2"/>
  <c r="I96" i="2" s="1"/>
  <c r="N97" i="2"/>
  <c r="N98" i="2"/>
  <c r="I98" i="2" s="1"/>
  <c r="N99" i="2"/>
  <c r="I99" i="2" s="1"/>
  <c r="N100" i="2"/>
  <c r="I100" i="2" s="1"/>
  <c r="N101" i="2"/>
  <c r="N102" i="2"/>
  <c r="I102" i="2" s="1"/>
  <c r="N103" i="2"/>
  <c r="I103" i="2" s="1"/>
  <c r="N104" i="2"/>
  <c r="I104" i="2" s="1"/>
  <c r="N105" i="2"/>
  <c r="N106" i="2"/>
  <c r="I106" i="2" s="1"/>
  <c r="N107" i="2"/>
  <c r="I107" i="2" s="1"/>
  <c r="N108" i="2"/>
  <c r="I108" i="2" s="1"/>
  <c r="N109" i="2"/>
  <c r="N110" i="2"/>
  <c r="I110" i="2" s="1"/>
  <c r="N111" i="2"/>
  <c r="I111" i="2" s="1"/>
  <c r="N112" i="2"/>
  <c r="I112" i="2" s="1"/>
  <c r="N113" i="2"/>
  <c r="N114" i="2"/>
  <c r="I114" i="2" s="1"/>
  <c r="N115" i="2"/>
  <c r="I115" i="2" s="1"/>
  <c r="N116" i="2"/>
  <c r="I116" i="2" s="1"/>
  <c r="N117" i="2"/>
  <c r="N118" i="2"/>
  <c r="I118" i="2" s="1"/>
  <c r="N119" i="2"/>
  <c r="I119" i="2" s="1"/>
  <c r="N120" i="2"/>
  <c r="I120" i="2" s="1"/>
  <c r="N121" i="2"/>
  <c r="N122" i="2"/>
  <c r="I122" i="2" s="1"/>
  <c r="N123" i="2"/>
  <c r="I123" i="2" s="1"/>
  <c r="N124" i="2"/>
  <c r="I124" i="2" s="1"/>
  <c r="N125" i="2"/>
  <c r="N126" i="2"/>
  <c r="I126" i="2" s="1"/>
  <c r="N127" i="2"/>
  <c r="I127" i="2" s="1"/>
  <c r="N128" i="2"/>
  <c r="I128" i="2" s="1"/>
  <c r="N129" i="2"/>
  <c r="N130" i="2"/>
  <c r="I130" i="2" s="1"/>
  <c r="N131" i="2"/>
  <c r="I131" i="2" s="1"/>
  <c r="N132" i="2"/>
  <c r="I132" i="2" s="1"/>
  <c r="N133" i="2"/>
  <c r="N134" i="2"/>
  <c r="I134" i="2" s="1"/>
  <c r="N135" i="2"/>
  <c r="I135" i="2" s="1"/>
  <c r="N136" i="2"/>
  <c r="I136" i="2" s="1"/>
  <c r="N137" i="2"/>
  <c r="N138" i="2"/>
  <c r="I138" i="2" s="1"/>
  <c r="N139" i="2"/>
  <c r="I139" i="2" s="1"/>
  <c r="N140" i="2"/>
  <c r="I140" i="2" s="1"/>
  <c r="N141" i="2"/>
  <c r="N142" i="2"/>
  <c r="I142" i="2" s="1"/>
  <c r="N143" i="2"/>
  <c r="I143" i="2" s="1"/>
  <c r="N144" i="2"/>
  <c r="I144" i="2" s="1"/>
  <c r="N145" i="2"/>
  <c r="N146" i="2"/>
  <c r="I146" i="2" s="1"/>
  <c r="N147" i="2"/>
  <c r="N148" i="2"/>
  <c r="N149" i="2"/>
  <c r="I149" i="2" s="1"/>
  <c r="N150" i="2"/>
  <c r="I150" i="2" s="1"/>
  <c r="N151" i="2"/>
  <c r="I151" i="2" s="1"/>
  <c r="N152" i="2"/>
  <c r="I152" i="2" s="1"/>
  <c r="N153" i="2"/>
  <c r="I153" i="2" s="1"/>
  <c r="N154" i="2"/>
  <c r="I154" i="2" s="1"/>
  <c r="N155" i="2"/>
  <c r="I155" i="2" s="1"/>
  <c r="N156" i="2"/>
  <c r="I156" i="2" s="1"/>
  <c r="N157" i="2"/>
  <c r="I157" i="2" s="1"/>
  <c r="N158" i="2"/>
  <c r="I158" i="2" s="1"/>
  <c r="N159" i="2"/>
  <c r="I159" i="2" s="1"/>
  <c r="N160" i="2"/>
  <c r="I160" i="2" s="1"/>
  <c r="N161" i="2"/>
  <c r="I161" i="2" s="1"/>
  <c r="N162" i="2"/>
  <c r="I162" i="2" s="1"/>
  <c r="N163" i="2"/>
  <c r="N164" i="2"/>
  <c r="I164" i="2" s="1"/>
  <c r="N165" i="2"/>
  <c r="I165" i="2" s="1"/>
  <c r="N166" i="2"/>
  <c r="I166" i="2" s="1"/>
  <c r="N167" i="2"/>
  <c r="I167" i="2" s="1"/>
  <c r="N168" i="2"/>
  <c r="I168" i="2" s="1"/>
  <c r="N169" i="2"/>
  <c r="I169" i="2" s="1"/>
  <c r="N170" i="2"/>
  <c r="I170" i="2" s="1"/>
  <c r="L20" i="2"/>
  <c r="F20" i="2" s="1"/>
  <c r="L21" i="2"/>
  <c r="F21" i="2" s="1"/>
  <c r="L22" i="2"/>
  <c r="F22" i="2" s="1"/>
  <c r="L23" i="2"/>
  <c r="F23" i="2" s="1"/>
  <c r="L24" i="2"/>
  <c r="F24" i="2" s="1"/>
  <c r="L25" i="2"/>
  <c r="F25" i="2" s="1"/>
  <c r="L26" i="2"/>
  <c r="F26" i="2" s="1"/>
  <c r="L27" i="2"/>
  <c r="F27" i="2" s="1"/>
  <c r="L28" i="2"/>
  <c r="L29" i="2"/>
  <c r="F29" i="2" s="1"/>
  <c r="L30" i="2"/>
  <c r="F30" i="2" s="1"/>
  <c r="L31" i="2"/>
  <c r="F31" i="2" s="1"/>
  <c r="L32" i="2"/>
  <c r="F32" i="2" s="1"/>
  <c r="L33" i="2"/>
  <c r="F33" i="2" s="1"/>
  <c r="L34" i="2"/>
  <c r="F34" i="2" s="1"/>
  <c r="L35" i="2"/>
  <c r="F35" i="2" s="1"/>
  <c r="L36" i="2"/>
  <c r="F36" i="2" s="1"/>
  <c r="L37" i="2"/>
  <c r="F37" i="2" s="1"/>
  <c r="L38" i="2"/>
  <c r="F38" i="2" s="1"/>
  <c r="L39" i="2"/>
  <c r="F39" i="2" s="1"/>
  <c r="L40" i="2"/>
  <c r="F40" i="2" s="1"/>
  <c r="L41" i="2"/>
  <c r="F41" i="2" s="1"/>
  <c r="L42" i="2"/>
  <c r="F42" i="2" s="1"/>
  <c r="L43" i="2"/>
  <c r="F43" i="2" s="1"/>
  <c r="L44" i="2"/>
  <c r="L45" i="2"/>
  <c r="F45" i="2" s="1"/>
  <c r="L46" i="2"/>
  <c r="F46" i="2" s="1"/>
  <c r="L47" i="2"/>
  <c r="F47" i="2" s="1"/>
  <c r="L48" i="2"/>
  <c r="F48" i="2" s="1"/>
  <c r="L49" i="2"/>
  <c r="F49" i="2" s="1"/>
  <c r="L50" i="2"/>
  <c r="F50" i="2" s="1"/>
  <c r="L51" i="2"/>
  <c r="F51" i="2" s="1"/>
  <c r="L52" i="2"/>
  <c r="F52" i="2" s="1"/>
  <c r="L53" i="2"/>
  <c r="F53" i="2" s="1"/>
  <c r="L54" i="2"/>
  <c r="F54" i="2" s="1"/>
  <c r="L55" i="2"/>
  <c r="F55" i="2" s="1"/>
  <c r="L56" i="2"/>
  <c r="F56" i="2" s="1"/>
  <c r="L57" i="2"/>
  <c r="F57" i="2" s="1"/>
  <c r="L58" i="2"/>
  <c r="F58" i="2" s="1"/>
  <c r="L59" i="2"/>
  <c r="F59" i="2" s="1"/>
  <c r="L60" i="2"/>
  <c r="L61" i="2"/>
  <c r="F61" i="2" s="1"/>
  <c r="L62" i="2"/>
  <c r="F62" i="2" s="1"/>
  <c r="L63" i="2"/>
  <c r="F63" i="2" s="1"/>
  <c r="L64" i="2"/>
  <c r="F64" i="2" s="1"/>
  <c r="L65" i="2"/>
  <c r="F65" i="2" s="1"/>
  <c r="L66" i="2"/>
  <c r="F66" i="2" s="1"/>
  <c r="L67" i="2"/>
  <c r="F67" i="2" s="1"/>
  <c r="L68" i="2"/>
  <c r="F68" i="2" s="1"/>
  <c r="L69" i="2"/>
  <c r="F69" i="2" s="1"/>
  <c r="L70" i="2"/>
  <c r="F70" i="2" s="1"/>
  <c r="L71" i="2"/>
  <c r="F71" i="2" s="1"/>
  <c r="L72" i="2"/>
  <c r="F72" i="2" s="1"/>
  <c r="L73" i="2"/>
  <c r="F73" i="2" s="1"/>
  <c r="L74" i="2"/>
  <c r="F74" i="2" s="1"/>
  <c r="L75" i="2"/>
  <c r="F75" i="2" s="1"/>
  <c r="L76" i="2"/>
  <c r="L77" i="2"/>
  <c r="F77" i="2" s="1"/>
  <c r="L78" i="2"/>
  <c r="F78" i="2" s="1"/>
  <c r="L79" i="2"/>
  <c r="F79" i="2" s="1"/>
  <c r="L80" i="2"/>
  <c r="F80" i="2" s="1"/>
  <c r="L81" i="2"/>
  <c r="F81" i="2" s="1"/>
  <c r="L82" i="2"/>
  <c r="F82" i="2" s="1"/>
  <c r="L83" i="2"/>
  <c r="F83" i="2" s="1"/>
  <c r="L84" i="2"/>
  <c r="F84" i="2" s="1"/>
  <c r="L85" i="2"/>
  <c r="F85" i="2" s="1"/>
  <c r="L86" i="2"/>
  <c r="F86" i="2" s="1"/>
  <c r="L87" i="2"/>
  <c r="F87" i="2" s="1"/>
  <c r="L88" i="2"/>
  <c r="F88" i="2" s="1"/>
  <c r="L89" i="2"/>
  <c r="F89" i="2" s="1"/>
  <c r="L90" i="2"/>
  <c r="F90" i="2" s="1"/>
  <c r="L91" i="2"/>
  <c r="F91" i="2" s="1"/>
  <c r="L92" i="2"/>
  <c r="L93" i="2"/>
  <c r="F93" i="2" s="1"/>
  <c r="L94" i="2"/>
  <c r="F94" i="2" s="1"/>
  <c r="L95" i="2"/>
  <c r="F95" i="2" s="1"/>
  <c r="L96" i="2"/>
  <c r="F96" i="2" s="1"/>
  <c r="L97" i="2"/>
  <c r="F97" i="2" s="1"/>
  <c r="L98" i="2"/>
  <c r="F98" i="2" s="1"/>
  <c r="L99" i="2"/>
  <c r="F99" i="2" s="1"/>
  <c r="L100" i="2"/>
  <c r="F100" i="2" s="1"/>
  <c r="L101" i="2"/>
  <c r="F101" i="2" s="1"/>
  <c r="L102" i="2"/>
  <c r="F102" i="2" s="1"/>
  <c r="L103" i="2"/>
  <c r="F103" i="2" s="1"/>
  <c r="L104" i="2"/>
  <c r="F104" i="2" s="1"/>
  <c r="L105" i="2"/>
  <c r="F105" i="2" s="1"/>
  <c r="L106" i="2"/>
  <c r="F106" i="2" s="1"/>
  <c r="L107" i="2"/>
  <c r="F107" i="2" s="1"/>
  <c r="L108" i="2"/>
  <c r="L109" i="2"/>
  <c r="F109" i="2" s="1"/>
  <c r="L110" i="2"/>
  <c r="F110" i="2" s="1"/>
  <c r="L111" i="2"/>
  <c r="F111" i="2" s="1"/>
  <c r="L112" i="2"/>
  <c r="F112" i="2" s="1"/>
  <c r="L113" i="2"/>
  <c r="F113" i="2" s="1"/>
  <c r="L114" i="2"/>
  <c r="F114" i="2" s="1"/>
  <c r="L115" i="2"/>
  <c r="F115" i="2" s="1"/>
  <c r="L116" i="2"/>
  <c r="F116" i="2" s="1"/>
  <c r="L117" i="2"/>
  <c r="F117" i="2" s="1"/>
  <c r="L118" i="2"/>
  <c r="F118" i="2" s="1"/>
  <c r="L119" i="2"/>
  <c r="F119" i="2" s="1"/>
  <c r="L120" i="2"/>
  <c r="F120" i="2" s="1"/>
  <c r="L121" i="2"/>
  <c r="F121" i="2" s="1"/>
  <c r="L122" i="2"/>
  <c r="F122" i="2" s="1"/>
  <c r="L123" i="2"/>
  <c r="F123" i="2" s="1"/>
  <c r="L124" i="2"/>
  <c r="L125" i="2"/>
  <c r="F125" i="2" s="1"/>
  <c r="L126" i="2"/>
  <c r="F126" i="2" s="1"/>
  <c r="L127" i="2"/>
  <c r="F127" i="2" s="1"/>
  <c r="L128" i="2"/>
  <c r="F128" i="2" s="1"/>
  <c r="L129" i="2"/>
  <c r="F129" i="2" s="1"/>
  <c r="L130" i="2"/>
  <c r="F130" i="2" s="1"/>
  <c r="L131" i="2"/>
  <c r="F131" i="2" s="1"/>
  <c r="L132" i="2"/>
  <c r="F132" i="2" s="1"/>
  <c r="L133" i="2"/>
  <c r="F133" i="2" s="1"/>
  <c r="L134" i="2"/>
  <c r="F134" i="2" s="1"/>
  <c r="L135" i="2"/>
  <c r="F135" i="2" s="1"/>
  <c r="L136" i="2"/>
  <c r="F136" i="2" s="1"/>
  <c r="L137" i="2"/>
  <c r="F137" i="2" s="1"/>
  <c r="L138" i="2"/>
  <c r="F138" i="2" s="1"/>
  <c r="L139" i="2"/>
  <c r="F139" i="2" s="1"/>
  <c r="L140" i="2"/>
  <c r="L141" i="2"/>
  <c r="F141" i="2" s="1"/>
  <c r="L142" i="2"/>
  <c r="F142" i="2" s="1"/>
  <c r="L143" i="2"/>
  <c r="F143" i="2" s="1"/>
  <c r="L144" i="2"/>
  <c r="F144" i="2" s="1"/>
  <c r="L145" i="2"/>
  <c r="F145" i="2" s="1"/>
  <c r="L146" i="2"/>
  <c r="F146" i="2" s="1"/>
  <c r="L147" i="2"/>
  <c r="F147" i="2" s="1"/>
  <c r="L148" i="2"/>
  <c r="F148" i="2" s="1"/>
  <c r="L149" i="2"/>
  <c r="F149" i="2" s="1"/>
  <c r="L150" i="2"/>
  <c r="F150" i="2" s="1"/>
  <c r="L151" i="2"/>
  <c r="F151" i="2" s="1"/>
  <c r="L152" i="2"/>
  <c r="F152" i="2" s="1"/>
  <c r="L153" i="2"/>
  <c r="F153" i="2" s="1"/>
  <c r="L154" i="2"/>
  <c r="F154" i="2" s="1"/>
  <c r="L155" i="2"/>
  <c r="F155" i="2" s="1"/>
  <c r="L156" i="2"/>
  <c r="L157" i="2"/>
  <c r="F157" i="2" s="1"/>
  <c r="L158" i="2"/>
  <c r="F158" i="2" s="1"/>
  <c r="L159" i="2"/>
  <c r="F159" i="2" s="1"/>
  <c r="L160" i="2"/>
  <c r="F160" i="2" s="1"/>
  <c r="L161" i="2"/>
  <c r="F161" i="2" s="1"/>
  <c r="L162" i="2"/>
  <c r="F162" i="2" s="1"/>
  <c r="L163" i="2"/>
  <c r="F163" i="2" s="1"/>
  <c r="L164" i="2"/>
  <c r="F164" i="2" s="1"/>
  <c r="L165" i="2"/>
  <c r="F165" i="2" s="1"/>
  <c r="L166" i="2"/>
  <c r="F166" i="2" s="1"/>
  <c r="L167" i="2"/>
  <c r="F167" i="2" s="1"/>
  <c r="L168" i="2"/>
  <c r="F168" i="2" s="1"/>
  <c r="L169" i="2"/>
  <c r="F169" i="2" s="1"/>
  <c r="L170" i="2"/>
  <c r="F170" i="2" s="1"/>
  <c r="N3" i="2"/>
  <c r="I3" i="2" s="1"/>
  <c r="N4" i="2"/>
  <c r="I4" i="2" s="1"/>
  <c r="N5" i="2"/>
  <c r="I5" i="2" s="1"/>
  <c r="N6" i="2"/>
  <c r="I6" i="2" s="1"/>
  <c r="N7" i="2"/>
  <c r="I7" i="2" s="1"/>
  <c r="N8" i="2"/>
  <c r="I8" i="2" s="1"/>
  <c r="N9" i="2"/>
  <c r="N10" i="2"/>
  <c r="I10" i="2" s="1"/>
  <c r="N11" i="2"/>
  <c r="I11" i="2" s="1"/>
  <c r="N12" i="2"/>
  <c r="I12" i="2" s="1"/>
  <c r="N13" i="2"/>
  <c r="N14" i="2"/>
  <c r="I14" i="2" s="1"/>
  <c r="N15" i="2"/>
  <c r="I15" i="2" s="1"/>
  <c r="N16" i="2"/>
  <c r="I16" i="2" s="1"/>
  <c r="N17" i="2"/>
  <c r="N18" i="2"/>
  <c r="I18" i="2" s="1"/>
  <c r="N19" i="2"/>
  <c r="I19" i="2" s="1"/>
  <c r="N2" i="2"/>
  <c r="I2" i="2" s="1"/>
  <c r="L3" i="2"/>
  <c r="L4" i="2"/>
  <c r="F4" i="2" s="1"/>
  <c r="L5" i="2"/>
  <c r="F5" i="2" s="1"/>
  <c r="L6" i="2"/>
  <c r="F6" i="2" s="1"/>
  <c r="L7" i="2"/>
  <c r="L8" i="2"/>
  <c r="F8" i="2" s="1"/>
  <c r="L9" i="2"/>
  <c r="F9" i="2" s="1"/>
  <c r="L10" i="2"/>
  <c r="F10" i="2" s="1"/>
  <c r="L11" i="2"/>
  <c r="F11" i="2" s="1"/>
  <c r="L12" i="2"/>
  <c r="L13" i="2"/>
  <c r="F13" i="2" s="1"/>
  <c r="L14" i="2"/>
  <c r="F14" i="2" s="1"/>
  <c r="L15" i="2"/>
  <c r="F15" i="2" s="1"/>
  <c r="L16" i="2"/>
  <c r="L17" i="2"/>
  <c r="F17" i="2" s="1"/>
  <c r="L18" i="2"/>
  <c r="F18" i="2" s="1"/>
  <c r="L19" i="2"/>
  <c r="F19" i="2" s="1"/>
  <c r="L2" i="2"/>
  <c r="F2" i="2" s="1"/>
  <c r="F7" i="1"/>
  <c r="S67" i="1" l="1"/>
  <c r="H67" i="1" s="1"/>
  <c r="Q67" i="1"/>
  <c r="F67" i="1" s="1"/>
  <c r="H108" i="1"/>
  <c r="S129" i="1"/>
  <c r="H129" i="1" s="1"/>
  <c r="S124" i="1"/>
  <c r="H124" i="1" s="1"/>
  <c r="S120" i="1"/>
  <c r="H120" i="1" s="1"/>
  <c r="S118" i="1"/>
  <c r="H118" i="1" s="1"/>
  <c r="S115" i="1"/>
  <c r="H115" i="1" s="1"/>
  <c r="S113" i="1"/>
  <c r="H113" i="1" s="1"/>
  <c r="S112" i="1"/>
  <c r="H112" i="1" s="1"/>
  <c r="Q120" i="1"/>
  <c r="F120" i="1" s="1"/>
  <c r="Q118" i="1"/>
  <c r="F118" i="1" s="1"/>
  <c r="Q115" i="1"/>
  <c r="F115" i="1" s="1"/>
  <c r="Q113" i="1"/>
  <c r="F113" i="1" s="1"/>
  <c r="Q112" i="1"/>
  <c r="F112" i="1" s="1"/>
  <c r="S108" i="1"/>
  <c r="Q108" i="1"/>
  <c r="F108" i="1" s="1"/>
  <c r="S107" i="1"/>
  <c r="H107" i="1" s="1"/>
  <c r="Q107" i="1"/>
  <c r="F107" i="1" s="1"/>
  <c r="S105" i="1"/>
  <c r="H105" i="1" s="1"/>
  <c r="Q105" i="1"/>
  <c r="F105" i="1" s="1"/>
  <c r="S139" i="1" l="1"/>
  <c r="H139" i="1" s="1"/>
  <c r="S138" i="1"/>
  <c r="H138" i="1"/>
  <c r="S137" i="1"/>
  <c r="H137" i="1" s="1"/>
  <c r="S135" i="1"/>
  <c r="H135" i="1"/>
  <c r="S134" i="1"/>
  <c r="H134" i="1" s="1"/>
  <c r="S133" i="1"/>
  <c r="H133" i="1" s="1"/>
  <c r="S128" i="1"/>
  <c r="H128" i="1"/>
  <c r="Q139" i="1"/>
  <c r="F139" i="1" s="1"/>
  <c r="Q138" i="1"/>
  <c r="F138" i="1" s="1"/>
  <c r="Q137" i="1"/>
  <c r="F137" i="1"/>
  <c r="Q135" i="1"/>
  <c r="F135" i="1" s="1"/>
  <c r="Q134" i="1"/>
  <c r="F134" i="1" s="1"/>
  <c r="Q133" i="1"/>
  <c r="F133" i="1" s="1"/>
  <c r="Q129" i="1"/>
  <c r="F129" i="1" s="1"/>
  <c r="Q128" i="1"/>
  <c r="F128" i="1"/>
  <c r="Q124" i="1"/>
  <c r="F124" i="1" s="1"/>
  <c r="S132" i="1" l="1"/>
  <c r="H132" i="1" s="1"/>
  <c r="S121" i="1"/>
  <c r="H121" i="1" s="1"/>
  <c r="S141" i="1"/>
  <c r="H141" i="1" s="1"/>
  <c r="S140" i="1"/>
  <c r="H140" i="1" s="1"/>
  <c r="S136" i="1"/>
  <c r="H136" i="1" s="1"/>
  <c r="S130" i="1"/>
  <c r="H130" i="1" s="1"/>
  <c r="S127" i="1"/>
  <c r="H127" i="1" s="1"/>
  <c r="S126" i="1"/>
  <c r="H126" i="1" s="1"/>
  <c r="S125" i="1"/>
  <c r="H125" i="1" s="1"/>
  <c r="S123" i="1"/>
  <c r="H123" i="1" s="1"/>
  <c r="S122" i="1"/>
  <c r="H122" i="1" s="1"/>
  <c r="S119" i="1"/>
  <c r="H119" i="1" s="1"/>
  <c r="S117" i="1"/>
  <c r="H117" i="1" s="1"/>
  <c r="S116" i="1"/>
  <c r="H116" i="1" s="1"/>
  <c r="S114" i="1"/>
  <c r="H114" i="1" s="1"/>
  <c r="S111" i="1"/>
  <c r="H111" i="1" s="1"/>
  <c r="S110" i="1"/>
  <c r="H110" i="1" s="1"/>
  <c r="S109" i="1"/>
  <c r="H109" i="1" s="1"/>
  <c r="S106" i="1"/>
  <c r="H106" i="1" s="1"/>
  <c r="Q132" i="1"/>
  <c r="F132" i="1" s="1"/>
  <c r="Q121" i="1"/>
  <c r="F121" i="1" s="1"/>
  <c r="S83" i="1"/>
  <c r="H83" i="1" s="1"/>
  <c r="Q83" i="1"/>
  <c r="F83" i="1" s="1"/>
  <c r="Q80" i="1"/>
  <c r="F80" i="1" s="1"/>
  <c r="S80" i="1"/>
  <c r="H80" i="1" s="1"/>
  <c r="H79" i="1"/>
  <c r="S79" i="1"/>
  <c r="Q79" i="1"/>
  <c r="F79" i="1" s="1"/>
  <c r="S87" i="1"/>
  <c r="H87" i="1" s="1"/>
  <c r="S89" i="1"/>
  <c r="H89" i="1" s="1"/>
  <c r="Q88" i="1"/>
  <c r="F88" i="1" s="1"/>
  <c r="S88" i="1"/>
  <c r="H88" i="1" s="1"/>
  <c r="S94" i="1"/>
  <c r="H94" i="1" s="1"/>
  <c r="S93" i="1"/>
  <c r="H93" i="1" s="1"/>
  <c r="Q99" i="1"/>
  <c r="F99" i="1" s="1"/>
  <c r="S99" i="1"/>
  <c r="H99" i="1" s="1"/>
  <c r="H76" i="1"/>
  <c r="S76" i="1"/>
  <c r="S75" i="1"/>
  <c r="H75" i="1" s="1"/>
  <c r="S72" i="1"/>
  <c r="H72" i="1" s="1"/>
  <c r="Q72" i="1"/>
  <c r="F72" i="1" s="1"/>
  <c r="S63" i="1"/>
  <c r="H63" i="1" s="1"/>
  <c r="Q63" i="1"/>
  <c r="F63" i="1" s="1"/>
  <c r="S62" i="1"/>
  <c r="H62" i="1" s="1"/>
  <c r="Q62" i="1"/>
  <c r="F62" i="1" s="1"/>
  <c r="Q61" i="1"/>
  <c r="F61" i="1" s="1"/>
  <c r="S61" i="1"/>
  <c r="H61" i="1" s="1"/>
  <c r="S160" i="1"/>
  <c r="H160" i="1" s="1"/>
  <c r="Q160" i="1"/>
  <c r="F160" i="1" s="1"/>
  <c r="S71" i="1"/>
  <c r="H71" i="1" s="1"/>
  <c r="S60" i="1"/>
  <c r="H60" i="1" s="1"/>
  <c r="S59" i="1"/>
  <c r="H59" i="1" s="1"/>
  <c r="Q58" i="1"/>
  <c r="F58" i="1" s="1"/>
  <c r="S58" i="1"/>
  <c r="H58" i="1" s="1"/>
  <c r="S57" i="1"/>
  <c r="H57" i="1" s="1"/>
  <c r="S159" i="1"/>
  <c r="H159" i="1" s="1"/>
  <c r="S147" i="1"/>
  <c r="H147" i="1" s="1"/>
  <c r="S156" i="1"/>
  <c r="H156" i="1" s="1"/>
  <c r="S154" i="1"/>
  <c r="H154" i="1" s="1"/>
  <c r="S150" i="1"/>
  <c r="H150" i="1" s="1"/>
  <c r="S168" i="1"/>
  <c r="H168" i="1" s="1"/>
  <c r="S165" i="1"/>
  <c r="H165" i="1" s="1"/>
  <c r="F170" i="1"/>
  <c r="S170" i="1"/>
  <c r="H170" i="1" s="1"/>
  <c r="Q170" i="1"/>
  <c r="S175" i="1"/>
  <c r="H175" i="1" s="1"/>
  <c r="Q175" i="1"/>
  <c r="F175" i="1" s="1"/>
  <c r="S176" i="1"/>
  <c r="H176" i="1" s="1"/>
  <c r="Q159" i="1" l="1"/>
  <c r="F159" i="1" s="1"/>
  <c r="Q156" i="1"/>
  <c r="F156" i="1" s="1"/>
  <c r="Q154" i="1"/>
  <c r="F154" i="1" s="1"/>
  <c r="F141" i="1"/>
  <c r="Q141" i="1"/>
  <c r="Q140" i="1"/>
  <c r="F140" i="1" s="1"/>
  <c r="Q136" i="1"/>
  <c r="F136" i="1" s="1"/>
  <c r="Q130" i="1"/>
  <c r="F130" i="1" s="1"/>
  <c r="Q94" i="1"/>
  <c r="F94" i="1" s="1"/>
  <c r="Q93" i="1"/>
  <c r="F93" i="1" s="1"/>
  <c r="F75" i="1"/>
  <c r="Q76" i="1"/>
  <c r="F76" i="1" s="1"/>
  <c r="Q75" i="1"/>
  <c r="Q71" i="1"/>
  <c r="F71" i="1" s="1"/>
  <c r="Q60" i="1"/>
  <c r="F60" i="1" s="1"/>
  <c r="Q59" i="1"/>
  <c r="F59" i="1" s="1"/>
  <c r="Q168" i="1"/>
  <c r="F168" i="1" s="1"/>
  <c r="Q165" i="1"/>
  <c r="F165" i="1" s="1"/>
  <c r="Q150" i="1"/>
  <c r="F150" i="1" s="1"/>
  <c r="Q147" i="1"/>
  <c r="F147" i="1" s="1"/>
  <c r="Q89" i="1"/>
  <c r="F89" i="1" s="1"/>
  <c r="Q87" i="1"/>
  <c r="F87" i="1" s="1"/>
  <c r="Q126" i="1"/>
  <c r="F126" i="1" s="1"/>
  <c r="Q127" i="1"/>
  <c r="F127" i="1" s="1"/>
  <c r="Q125" i="1"/>
  <c r="F125" i="1" s="1"/>
  <c r="Q123" i="1"/>
  <c r="F123" i="1" s="1"/>
  <c r="Q122" i="1"/>
  <c r="F122" i="1" s="1"/>
  <c r="Q119" i="1"/>
  <c r="F119" i="1" s="1"/>
  <c r="Q117" i="1"/>
  <c r="F117" i="1" s="1"/>
  <c r="Q116" i="1"/>
  <c r="F116" i="1" s="1"/>
  <c r="Q114" i="1"/>
  <c r="F114" i="1" s="1"/>
  <c r="Q110" i="1"/>
  <c r="F110" i="1" s="1"/>
  <c r="Q111" i="1"/>
  <c r="F111" i="1" s="1"/>
  <c r="Q109" i="1"/>
  <c r="F109" i="1" s="1"/>
  <c r="Q45" i="1"/>
  <c r="F45" i="1" s="1"/>
  <c r="S45" i="1"/>
  <c r="H45" i="1" s="1"/>
  <c r="Q106" i="1"/>
  <c r="F106" i="1" s="1"/>
  <c r="Q57" i="1"/>
  <c r="F57" i="1" s="1"/>
  <c r="S41" i="1"/>
  <c r="Q36" i="1"/>
  <c r="Q53" i="1"/>
  <c r="F53" i="1" s="1"/>
  <c r="S46" i="1"/>
  <c r="H46" i="1" s="1"/>
  <c r="Q46" i="1"/>
  <c r="F46" i="1" s="1"/>
  <c r="Q52" i="1"/>
  <c r="F52" i="1" s="1"/>
  <c r="S52" i="1"/>
  <c r="H52" i="1" s="1"/>
  <c r="S53" i="1"/>
  <c r="H53" i="1" s="1"/>
  <c r="S54" i="1"/>
  <c r="H54" i="1" s="1"/>
  <c r="Q54" i="1"/>
  <c r="F54" i="1" s="1"/>
  <c r="S19" i="1"/>
  <c r="H19" i="1" s="1"/>
  <c r="Q19" i="1"/>
  <c r="F19" i="1" s="1"/>
  <c r="S13" i="1"/>
  <c r="H13" i="1" s="1"/>
  <c r="Q7" i="1"/>
  <c r="Q13" i="1"/>
  <c r="F13" i="1" s="1"/>
  <c r="Q143" i="1"/>
  <c r="S66" i="1"/>
  <c r="Q32" i="1"/>
  <c r="Q24" i="1"/>
  <c r="Q9" i="1"/>
  <c r="S7" i="1"/>
  <c r="H7" i="1" s="1"/>
  <c r="Q176" i="1" l="1"/>
  <c r="F176" i="1" s="1"/>
  <c r="G148" i="1" l="1"/>
  <c r="E148" i="1"/>
  <c r="I148" i="1" l="1"/>
  <c r="S101" i="1" l="1"/>
  <c r="H101" i="1" s="1"/>
  <c r="Q101" i="1"/>
  <c r="F101" i="1" s="1"/>
  <c r="F66" i="1"/>
  <c r="H66" i="1"/>
  <c r="Q66" i="1"/>
  <c r="S173" i="1"/>
  <c r="H173" i="1" s="1"/>
  <c r="Q173" i="1"/>
  <c r="F173" i="1" s="1"/>
  <c r="S174" i="1"/>
  <c r="H174" i="1" s="1"/>
  <c r="Q174" i="1"/>
  <c r="F174" i="1" s="1"/>
  <c r="S172" i="1"/>
  <c r="H172" i="1" s="1"/>
  <c r="S171" i="1"/>
  <c r="H171" i="1" s="1"/>
  <c r="Q172" i="1"/>
  <c r="F172" i="1" s="1"/>
  <c r="Q171" i="1"/>
  <c r="F171" i="1" s="1"/>
  <c r="S166" i="1"/>
  <c r="H166" i="1" s="1"/>
  <c r="Q166" i="1"/>
  <c r="F166" i="1" s="1"/>
  <c r="S162" i="1"/>
  <c r="H162" i="1" s="1"/>
  <c r="Q162" i="1"/>
  <c r="F162" i="1" s="1"/>
  <c r="Q157" i="1"/>
  <c r="F157" i="1" s="1"/>
  <c r="S157" i="1"/>
  <c r="H157" i="1" s="1"/>
  <c r="S153" i="1"/>
  <c r="H153" i="1" s="1"/>
  <c r="Q153" i="1"/>
  <c r="F153" i="1" s="1"/>
  <c r="S144" i="1"/>
  <c r="H144" i="1" s="1"/>
  <c r="S143" i="1"/>
  <c r="H143" i="1" s="1"/>
  <c r="S145" i="1"/>
  <c r="H145" i="1" s="1"/>
  <c r="Q145" i="1"/>
  <c r="F145" i="1" s="1"/>
  <c r="Q144" i="1"/>
  <c r="F144" i="1" s="1"/>
  <c r="F143" i="1"/>
  <c r="S131" i="1"/>
  <c r="H131" i="1" s="1"/>
  <c r="Q131" i="1"/>
  <c r="F131" i="1" s="1"/>
  <c r="Q97" i="1"/>
  <c r="F97" i="1" s="1"/>
  <c r="S97" i="1"/>
  <c r="H97" i="1" s="1"/>
  <c r="S95" i="1"/>
  <c r="H95" i="1" s="1"/>
  <c r="Q95" i="1"/>
  <c r="F95" i="1" s="1"/>
  <c r="Q85" i="1"/>
  <c r="F85" i="1" s="1"/>
  <c r="S85" i="1"/>
  <c r="H85" i="1" s="1"/>
  <c r="S82" i="1"/>
  <c r="H82" i="1" s="1"/>
  <c r="S81" i="1"/>
  <c r="H81" i="1" s="1"/>
  <c r="Q82" i="1"/>
  <c r="F82" i="1" s="1"/>
  <c r="Q81" i="1"/>
  <c r="F81" i="1" s="1"/>
  <c r="S70" i="1"/>
  <c r="H70" i="1" s="1"/>
  <c r="Q70" i="1"/>
  <c r="F70" i="1" s="1"/>
  <c r="S56" i="1"/>
  <c r="H56" i="1" s="1"/>
  <c r="Q56" i="1"/>
  <c r="F56" i="1" s="1"/>
  <c r="S47" i="1"/>
  <c r="H47" i="1" s="1"/>
  <c r="S49" i="1"/>
  <c r="H49" i="1" s="1"/>
  <c r="Q49" i="1"/>
  <c r="F49" i="1" s="1"/>
  <c r="Q47" i="1"/>
  <c r="F47" i="1" s="1"/>
  <c r="Q35" i="1"/>
  <c r="F35" i="1" s="1"/>
  <c r="F36" i="1"/>
  <c r="S36" i="1"/>
  <c r="H36" i="1" s="1"/>
  <c r="S35" i="1"/>
  <c r="H35" i="1" s="1"/>
  <c r="S32" i="1"/>
  <c r="H32" i="1" s="1"/>
  <c r="F32" i="1"/>
  <c r="S24" i="1"/>
  <c r="H24" i="1" s="1"/>
  <c r="F24" i="1"/>
  <c r="Q20" i="1"/>
  <c r="S20" i="1"/>
  <c r="H20" i="1" s="1"/>
  <c r="S9" i="1"/>
  <c r="H9" i="1" s="1"/>
  <c r="F9" i="1"/>
  <c r="F20" i="1" l="1"/>
</calcChain>
</file>

<file path=xl/sharedStrings.xml><?xml version="1.0" encoding="utf-8"?>
<sst xmlns="http://schemas.openxmlformats.org/spreadsheetml/2006/main" count="1145" uniqueCount="356">
  <si>
    <t>Year</t>
  </si>
  <si>
    <t>Angola</t>
  </si>
  <si>
    <t>Burkina Faso</t>
  </si>
  <si>
    <t>Burundi</t>
  </si>
  <si>
    <t>Benin</t>
  </si>
  <si>
    <t>Central African Republic</t>
  </si>
  <si>
    <t>Congo</t>
  </si>
  <si>
    <t>Côte D'Ivoire</t>
  </si>
  <si>
    <t>Cameroon</t>
  </si>
  <si>
    <t>Cape Verde</t>
  </si>
  <si>
    <t>Western Sahara</t>
  </si>
  <si>
    <t>Eritrea</t>
  </si>
  <si>
    <t>Ethiopia</t>
  </si>
  <si>
    <t>Gabon</t>
  </si>
  <si>
    <t>Ghana</t>
  </si>
  <si>
    <t>Gambia</t>
  </si>
  <si>
    <t>Guinea</t>
  </si>
  <si>
    <t>Guinea-Bissau</t>
  </si>
  <si>
    <t>Kenya</t>
  </si>
  <si>
    <t>Liberia</t>
  </si>
  <si>
    <t>Lesotho</t>
  </si>
  <si>
    <t>Madagascar</t>
  </si>
  <si>
    <t>Mali</t>
  </si>
  <si>
    <t>Mauritius</t>
  </si>
  <si>
    <t>Malawi</t>
  </si>
  <si>
    <t>Mozambique</t>
  </si>
  <si>
    <t>Namibia</t>
  </si>
  <si>
    <t>Niger</t>
  </si>
  <si>
    <t>Nigeria</t>
  </si>
  <si>
    <t>Rwanda</t>
  </si>
  <si>
    <t>Seychelles</t>
  </si>
  <si>
    <t>South Sudan</t>
  </si>
  <si>
    <t>Saint Helena</t>
  </si>
  <si>
    <t>Sierra Leone</t>
  </si>
  <si>
    <t>Senegal</t>
  </si>
  <si>
    <t>Sao Tome and Principe</t>
  </si>
  <si>
    <t>Chad</t>
  </si>
  <si>
    <t>Togo</t>
  </si>
  <si>
    <t>Uganda</t>
  </si>
  <si>
    <t>Mayotte</t>
  </si>
  <si>
    <t>South Africa</t>
  </si>
  <si>
    <t>Zambia</t>
  </si>
  <si>
    <t>Zimbabwe</t>
  </si>
  <si>
    <t xml:space="preserve">Africa </t>
  </si>
  <si>
    <t>United Arab Emirates</t>
  </si>
  <si>
    <t>Bahrain</t>
  </si>
  <si>
    <t>Djibouti</t>
  </si>
  <si>
    <t>Algeria</t>
  </si>
  <si>
    <t>Egypt</t>
  </si>
  <si>
    <t>Iraq</t>
  </si>
  <si>
    <t>Jordan</t>
  </si>
  <si>
    <t>Comoros</t>
  </si>
  <si>
    <t>Kuwait</t>
  </si>
  <si>
    <t>Lebanon</t>
  </si>
  <si>
    <t>Libya</t>
  </si>
  <si>
    <t>Morocco</t>
  </si>
  <si>
    <t>Mauritania</t>
  </si>
  <si>
    <t>Oman</t>
  </si>
  <si>
    <t>Palestinian Territory</t>
  </si>
  <si>
    <t>Qatar</t>
  </si>
  <si>
    <t>Saudi Arabia</t>
  </si>
  <si>
    <t>Sudan</t>
  </si>
  <si>
    <t>Somalia</t>
  </si>
  <si>
    <t>Tunisia</t>
  </si>
  <si>
    <t>Afghanistan</t>
  </si>
  <si>
    <t>Asia &amp; Pacific</t>
  </si>
  <si>
    <t>American Samoa</t>
  </si>
  <si>
    <t>Australia</t>
  </si>
  <si>
    <t>Azerbaijan</t>
  </si>
  <si>
    <t>Bangladesh</t>
  </si>
  <si>
    <t>Brunei Darussalam</t>
  </si>
  <si>
    <t>Bhutan</t>
  </si>
  <si>
    <t>Cocos (Keeling) Islands</t>
  </si>
  <si>
    <t>Cook Islands</t>
  </si>
  <si>
    <t>China</t>
  </si>
  <si>
    <t>Christmas Island</t>
  </si>
  <si>
    <t>Fiji</t>
  </si>
  <si>
    <t>Micronesia, Federated States of</t>
  </si>
  <si>
    <t>Guam</t>
  </si>
  <si>
    <t>Hong Kong</t>
  </si>
  <si>
    <t>Heard Island and McDonald Islands</t>
  </si>
  <si>
    <t>Indonesia</t>
  </si>
  <si>
    <t>India</t>
  </si>
  <si>
    <t>British Indian Ocean Territory</t>
  </si>
  <si>
    <t>Japan</t>
  </si>
  <si>
    <t>Kyrgyzstan</t>
  </si>
  <si>
    <t>Cambodia</t>
  </si>
  <si>
    <t>Kiribati</t>
  </si>
  <si>
    <t>Kazakhstan</t>
  </si>
  <si>
    <t>Lao People's Democratic Republic</t>
  </si>
  <si>
    <t>Sri Lanka</t>
  </si>
  <si>
    <t>Marshall Islands</t>
  </si>
  <si>
    <t>Myanmar</t>
  </si>
  <si>
    <t>Mongolia</t>
  </si>
  <si>
    <t>Macau</t>
  </si>
  <si>
    <t>Northern Mariana Islands</t>
  </si>
  <si>
    <t>Maldives</t>
  </si>
  <si>
    <t>Malaysia</t>
  </si>
  <si>
    <t>New Caledonia</t>
  </si>
  <si>
    <t>Norfolk Island</t>
  </si>
  <si>
    <t>Nepal</t>
  </si>
  <si>
    <t>Nauru</t>
  </si>
  <si>
    <t>Niue</t>
  </si>
  <si>
    <t>New Zealand</t>
  </si>
  <si>
    <t>French Polynesia</t>
  </si>
  <si>
    <t>Philippines</t>
  </si>
  <si>
    <t>Pakistan</t>
  </si>
  <si>
    <t>Pitcairn Islands</t>
  </si>
  <si>
    <t>Palau</t>
  </si>
  <si>
    <t>Reunion</t>
  </si>
  <si>
    <t>Singapore</t>
  </si>
  <si>
    <t>Syrian Arab Republic</t>
  </si>
  <si>
    <t>French Southern Territories</t>
  </si>
  <si>
    <t>Thailand</t>
  </si>
  <si>
    <t>Tajikistan</t>
  </si>
  <si>
    <t>Tokelau</t>
  </si>
  <si>
    <t>Turkmenistan</t>
  </si>
  <si>
    <t>Tonga</t>
  </si>
  <si>
    <t>Timor-Leste</t>
  </si>
  <si>
    <t>Tuvalu</t>
  </si>
  <si>
    <t>Taiwan</t>
  </si>
  <si>
    <t>United States Minor Outlying Islands</t>
  </si>
  <si>
    <t>Uzbekistan</t>
  </si>
  <si>
    <t>Vietnam</t>
  </si>
  <si>
    <t>Vanuatu</t>
  </si>
  <si>
    <t>Wallis and Futuna</t>
  </si>
  <si>
    <t>Samoa</t>
  </si>
  <si>
    <t>Andorra</t>
  </si>
  <si>
    <t>Albania</t>
  </si>
  <si>
    <t>Armenia</t>
  </si>
  <si>
    <t>Austria</t>
  </si>
  <si>
    <t>Belgium</t>
  </si>
  <si>
    <t>Bulgaria</t>
  </si>
  <si>
    <t>Switzerland</t>
  </si>
  <si>
    <t>Cyprus</t>
  </si>
  <si>
    <t>Czech Republic</t>
  </si>
  <si>
    <t>Germany</t>
  </si>
  <si>
    <t>Denmark</t>
  </si>
  <si>
    <t>Estonia</t>
  </si>
  <si>
    <t>Spain</t>
  </si>
  <si>
    <t>Finland</t>
  </si>
  <si>
    <t>Faroe Islands</t>
  </si>
  <si>
    <t>France</t>
  </si>
  <si>
    <t>United Kingdom</t>
  </si>
  <si>
    <t>Georgia</t>
  </si>
  <si>
    <t>Gibraltar</t>
  </si>
  <si>
    <t>Greenland</t>
  </si>
  <si>
    <t>Greece</t>
  </si>
  <si>
    <t>Croatia</t>
  </si>
  <si>
    <t>Hungary</t>
  </si>
  <si>
    <t>Ireland</t>
  </si>
  <si>
    <t>Israel</t>
  </si>
  <si>
    <t>Iceland</t>
  </si>
  <si>
    <t>Italy</t>
  </si>
  <si>
    <t>Liechtenstein</t>
  </si>
  <si>
    <t>Lithuania</t>
  </si>
  <si>
    <t>Luxembourg</t>
  </si>
  <si>
    <t>Latvia</t>
  </si>
  <si>
    <t>Monaco</t>
  </si>
  <si>
    <t>Moldova, Republic of</t>
  </si>
  <si>
    <t>Macedonia</t>
  </si>
  <si>
    <t>Malta</t>
  </si>
  <si>
    <t>Netherlands</t>
  </si>
  <si>
    <t>Norway</t>
  </si>
  <si>
    <t>Poland</t>
  </si>
  <si>
    <t>Portugal</t>
  </si>
  <si>
    <t>Romania</t>
  </si>
  <si>
    <t>Russian Federation</t>
  </si>
  <si>
    <t>Sweden</t>
  </si>
  <si>
    <t>Slovenia</t>
  </si>
  <si>
    <t>Svalbard and Jan Mayen</t>
  </si>
  <si>
    <t>Slovakia</t>
  </si>
  <si>
    <t>San Marino</t>
  </si>
  <si>
    <t>Turkey</t>
  </si>
  <si>
    <t>Ukraine</t>
  </si>
  <si>
    <t>Holy See (Vatican City State)</t>
  </si>
  <si>
    <t>Serbia</t>
  </si>
  <si>
    <t>Montenegro</t>
  </si>
  <si>
    <t>Aland Islands</t>
  </si>
  <si>
    <t>Guernsey</t>
  </si>
  <si>
    <t>Isle of Man</t>
  </si>
  <si>
    <t>Jersey</t>
  </si>
  <si>
    <t>Bermuda</t>
  </si>
  <si>
    <t>Canada</t>
  </si>
  <si>
    <t>Saint Pierre and Miquelon</t>
  </si>
  <si>
    <t>United States</t>
  </si>
  <si>
    <t>Antigua and Barbuda</t>
  </si>
  <si>
    <t>Anguilla</t>
  </si>
  <si>
    <t>Netherlands Antilles</t>
  </si>
  <si>
    <t>Argentina</t>
  </si>
  <si>
    <t>Aruba</t>
  </si>
  <si>
    <t>Barbados</t>
  </si>
  <si>
    <t>Bolivia</t>
  </si>
  <si>
    <t>Brazil</t>
  </si>
  <si>
    <t>Bahamas</t>
  </si>
  <si>
    <t>Bouvet Island</t>
  </si>
  <si>
    <t>Belize</t>
  </si>
  <si>
    <t>Chile</t>
  </si>
  <si>
    <t>Colombia</t>
  </si>
  <si>
    <t>Costa Rica</t>
  </si>
  <si>
    <t>Cuba</t>
  </si>
  <si>
    <t>Dominica</t>
  </si>
  <si>
    <t>Dominican Republic</t>
  </si>
  <si>
    <t>Ecuador</t>
  </si>
  <si>
    <t>Falkland Islands (Malvinas)</t>
  </si>
  <si>
    <t>Grenada</t>
  </si>
  <si>
    <t>French Guiana</t>
  </si>
  <si>
    <t>Guadeloupe</t>
  </si>
  <si>
    <t>South Georgia and the South Sandwich Islands</t>
  </si>
  <si>
    <t>Guatemala</t>
  </si>
  <si>
    <t>Guyana</t>
  </si>
  <si>
    <t>Honduras</t>
  </si>
  <si>
    <t>Haiti</t>
  </si>
  <si>
    <t>Jamaica</t>
  </si>
  <si>
    <t>Saint Kitts and Nevis</t>
  </si>
  <si>
    <t>Cayman Islands</t>
  </si>
  <si>
    <t>Saint Lucia</t>
  </si>
  <si>
    <t>Martinique</t>
  </si>
  <si>
    <t>Montserrat</t>
  </si>
  <si>
    <t>Mexico</t>
  </si>
  <si>
    <t>Nicaragua</t>
  </si>
  <si>
    <t>Panama</t>
  </si>
  <si>
    <t>Peru</t>
  </si>
  <si>
    <t>Puerto Rico</t>
  </si>
  <si>
    <t>Paraguay</t>
  </si>
  <si>
    <t>Suriname</t>
  </si>
  <si>
    <t>El Salvador</t>
  </si>
  <si>
    <t>Turks and Caicos Islands</t>
  </si>
  <si>
    <t>Trinidad and Tobago</t>
  </si>
  <si>
    <t>Uruguay</t>
  </si>
  <si>
    <t>Saint Vincent and the Grenadines</t>
  </si>
  <si>
    <t>Venezuela</t>
  </si>
  <si>
    <t>Virgin Islands, British</t>
  </si>
  <si>
    <t>Virgin Islands, U.S.</t>
  </si>
  <si>
    <t>Saint Barthelemy</t>
  </si>
  <si>
    <t>Saint Martin</t>
  </si>
  <si>
    <t>Democratic Republic of the Congo</t>
  </si>
  <si>
    <t>Arab states</t>
  </si>
  <si>
    <t xml:space="preserve">Europe </t>
  </si>
  <si>
    <t xml:space="preserve">North America </t>
  </si>
  <si>
    <t>South &amp; Latin America</t>
  </si>
  <si>
    <t xml:space="preserve">DHS </t>
  </si>
  <si>
    <t>Tanzania</t>
  </si>
  <si>
    <t>GGS</t>
  </si>
  <si>
    <t xml:space="preserve">MICS </t>
  </si>
  <si>
    <t>2017-18</t>
  </si>
  <si>
    <t>2015-16</t>
  </si>
  <si>
    <t>2016-17</t>
  </si>
  <si>
    <t>2014-15</t>
  </si>
  <si>
    <t>2011-12</t>
  </si>
  <si>
    <t>2013-14</t>
  </si>
  <si>
    <t>Eswatini</t>
  </si>
  <si>
    <t>2012-13</t>
  </si>
  <si>
    <t>AO</t>
  </si>
  <si>
    <t>BU</t>
  </si>
  <si>
    <t>CG</t>
  </si>
  <si>
    <t>GN</t>
  </si>
  <si>
    <t>KY</t>
  </si>
  <si>
    <t>MA</t>
  </si>
  <si>
    <t>BF</t>
  </si>
  <si>
    <t>BJ</t>
  </si>
  <si>
    <t>CD</t>
  </si>
  <si>
    <t>CI</t>
  </si>
  <si>
    <t>CM</t>
  </si>
  <si>
    <t>EG</t>
  </si>
  <si>
    <t>GA</t>
  </si>
  <si>
    <t>GH</t>
  </si>
  <si>
    <t>GU</t>
  </si>
  <si>
    <t>KE</t>
  </si>
  <si>
    <t>GM</t>
  </si>
  <si>
    <t>LB</t>
  </si>
  <si>
    <t>LS</t>
  </si>
  <si>
    <t>ML</t>
  </si>
  <si>
    <t>MW</t>
  </si>
  <si>
    <t>MZ</t>
  </si>
  <si>
    <t>NI</t>
  </si>
  <si>
    <t>NG</t>
  </si>
  <si>
    <t>RW</t>
  </si>
  <si>
    <t>SL</t>
  </si>
  <si>
    <t>SN</t>
  </si>
  <si>
    <t>TD</t>
  </si>
  <si>
    <t>TG</t>
  </si>
  <si>
    <t>TZ</t>
  </si>
  <si>
    <t>UG</t>
  </si>
  <si>
    <t>ZA</t>
  </si>
  <si>
    <t>ZM</t>
  </si>
  <si>
    <t>ZW</t>
  </si>
  <si>
    <t>BO</t>
  </si>
  <si>
    <t>BR</t>
  </si>
  <si>
    <t>CO</t>
  </si>
  <si>
    <t>DR</t>
  </si>
  <si>
    <t>HN</t>
  </si>
  <si>
    <t>HT</t>
  </si>
  <si>
    <t>NC</t>
  </si>
  <si>
    <t>AZ</t>
  </si>
  <si>
    <t>BD</t>
  </si>
  <si>
    <t>KH</t>
  </si>
  <si>
    <t>IA</t>
  </si>
  <si>
    <t>ID</t>
  </si>
  <si>
    <t>MV</t>
  </si>
  <si>
    <t>MM</t>
  </si>
  <si>
    <t>PK</t>
  </si>
  <si>
    <t>TJ</t>
  </si>
  <si>
    <t>PH</t>
  </si>
  <si>
    <t>LK</t>
  </si>
  <si>
    <t>TL</t>
  </si>
  <si>
    <t>UZ</t>
  </si>
  <si>
    <t>AL</t>
  </si>
  <si>
    <t>AM</t>
  </si>
  <si>
    <t>JO</t>
  </si>
  <si>
    <t>TR</t>
  </si>
  <si>
    <t>NM</t>
  </si>
  <si>
    <t>KM</t>
  </si>
  <si>
    <t>MICS</t>
  </si>
  <si>
    <t xml:space="preserve">MICS? </t>
  </si>
  <si>
    <t>2016-18</t>
  </si>
  <si>
    <t>PE</t>
  </si>
  <si>
    <t>for indirect method</t>
  </si>
  <si>
    <t>--</t>
  </si>
  <si>
    <t>COUNTRIES EXCLUDED (islands/very small territories/populations)</t>
  </si>
  <si>
    <t>PG</t>
  </si>
  <si>
    <t xml:space="preserve">Yemen </t>
  </si>
  <si>
    <t>Equatorial Guinea</t>
  </si>
  <si>
    <t>Papua New Guinea</t>
  </si>
  <si>
    <t>NSFG</t>
  </si>
  <si>
    <t>2013-17</t>
  </si>
  <si>
    <t>Democratic People's Republic of Korea</t>
  </si>
  <si>
    <t>Republic of Korea</t>
  </si>
  <si>
    <t>Belarus (mics data but no info. child deaths)</t>
  </si>
  <si>
    <t>Islamic Republic of Iran</t>
  </si>
  <si>
    <t>Indirect</t>
  </si>
  <si>
    <t xml:space="preserve">Botswana* </t>
  </si>
  <si>
    <t xml:space="preserve">Indirect </t>
  </si>
  <si>
    <t>Bosnia &amp; Herzegovina</t>
  </si>
  <si>
    <t>Source</t>
  </si>
  <si>
    <t xml:space="preserve">Country </t>
  </si>
  <si>
    <t>mOM4549</t>
  </si>
  <si>
    <t>mU5M4549</t>
  </si>
  <si>
    <t>mU5M2044</t>
  </si>
  <si>
    <t>mIM4549</t>
  </si>
  <si>
    <t>mIM2044</t>
  </si>
  <si>
    <t>imr</t>
  </si>
  <si>
    <t>u5mr</t>
  </si>
  <si>
    <t>Botswana</t>
  </si>
  <si>
    <t>Belarus</t>
  </si>
  <si>
    <t>country</t>
  </si>
  <si>
    <t>year</t>
  </si>
  <si>
    <t>mim20</t>
  </si>
  <si>
    <t>mim45</t>
  </si>
  <si>
    <t>mum20</t>
  </si>
  <si>
    <t>mum45</t>
  </si>
  <si>
    <t>mom45</t>
  </si>
  <si>
    <t>tfr</t>
  </si>
  <si>
    <t>mim45i</t>
  </si>
  <si>
    <t>mum45i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</si>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</sst>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rgb="FF222222"/>
      <name val="Garamond"/>
      <family val="1"/>
    </font>
    <font>
      <b/>
      <sz val="12"/>
      <color rgb="FF222222"/>
      <name val="Garamond"/>
      <family val="1"/>
    </font>
    <font>
      <b/>
      <sz val="12"/>
      <color rgb="FF666666"/>
      <name val="Garamond"/>
      <family val="1"/>
    </font>
    <font>
      <sz val="12"/>
      <name val="Garamond"/>
      <family val="1"/>
    </font>
    <font>
      <b/>
      <sz val="12"/>
      <color theme="2"/>
      <name val="Garamond"/>
      <family val="1"/>
    </font>
    <font>
      <sz val="12"/>
      <color theme="2"/>
      <name val="Garamond"/>
      <family val="1"/>
    </font>
    <font>
      <sz val="12"/>
      <color rgb="FF000000"/>
      <name val="Garamond"/>
      <family val="1"/>
    </font>
    <font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1" fillId="2" borderId="0" xfId="0" applyFont="1" applyFill="1" applyBorder="1"/>
    <xf numFmtId="0" fontId="2" fillId="2" borderId="0" xfId="0" applyFont="1" applyFill="1" applyBorder="1"/>
    <xf numFmtId="0" fontId="2" fillId="0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3" fillId="2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4" fontId="2" fillId="0" borderId="0" xfId="0" applyNumberFormat="1" applyFont="1" applyFill="1" applyBorder="1" applyAlignment="1">
      <alignment horizontal="right"/>
    </xf>
    <xf numFmtId="4" fontId="1" fillId="2" borderId="0" xfId="0" applyNumberFormat="1" applyFont="1" applyFill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Alignment="1">
      <alignment horizontal="right"/>
    </xf>
    <xf numFmtId="4" fontId="1" fillId="0" borderId="0" xfId="0" quotePrefix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 vertical="center" wrapText="1"/>
    </xf>
    <xf numFmtId="4" fontId="8" fillId="0" borderId="0" xfId="0" quotePrefix="1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2" fontId="5" fillId="0" borderId="0" xfId="0" applyNumberFormat="1" applyFont="1" applyFill="1" applyAlignment="1">
      <alignment horizontal="left"/>
    </xf>
    <xf numFmtId="2" fontId="3" fillId="0" borderId="0" xfId="0" applyNumberFormat="1" applyFont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Alignment="1">
      <alignment horizontal="left"/>
    </xf>
    <xf numFmtId="164" fontId="3" fillId="0" borderId="0" xfId="0" applyNumberFormat="1" applyFont="1" applyFill="1" applyBorder="1" applyAlignment="1">
      <alignment horizontal="left" vertical="center" wrapText="1"/>
    </xf>
    <xf numFmtId="164" fontId="3" fillId="0" borderId="0" xfId="0" applyNumberFormat="1" applyFont="1" applyFill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164" fontId="1" fillId="3" borderId="0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right" vertical="center" wrapText="1"/>
    </xf>
    <xf numFmtId="4" fontId="1" fillId="0" borderId="1" xfId="0" quotePrefix="1" applyNumberFormat="1" applyFont="1" applyFill="1" applyBorder="1" applyAlignment="1">
      <alignment horizontal="right"/>
    </xf>
    <xf numFmtId="4" fontId="1" fillId="0" borderId="1" xfId="0" applyNumberFormat="1" applyFont="1" applyFill="1" applyBorder="1" applyAlignment="1">
      <alignment horizontal="right"/>
    </xf>
    <xf numFmtId="4" fontId="1" fillId="0" borderId="0" xfId="0" applyNumberFormat="1" applyFont="1" applyFill="1"/>
    <xf numFmtId="3" fontId="8" fillId="0" borderId="0" xfId="0" applyNumberFormat="1" applyFont="1" applyFill="1" applyAlignment="1">
      <alignment horizontal="right"/>
    </xf>
    <xf numFmtId="4" fontId="2" fillId="0" borderId="1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left"/>
    </xf>
    <xf numFmtId="2" fontId="1" fillId="4" borderId="0" xfId="0" applyNumberFormat="1" applyFont="1" applyFill="1" applyBorder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 wrapText="1" indent="1"/>
    </xf>
    <xf numFmtId="0" fontId="3" fillId="4" borderId="0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/>
    <xf numFmtId="0" fontId="3" fillId="4" borderId="0" xfId="0" applyFont="1" applyFill="1" applyBorder="1" applyAlignment="1">
      <alignment horizontal="left" vertical="center" wrapText="1" indent="1"/>
    </xf>
    <xf numFmtId="0" fontId="9" fillId="4" borderId="0" xfId="0" applyFont="1" applyFill="1" applyAlignment="1">
      <alignment horizontal="left"/>
    </xf>
    <xf numFmtId="0" fontId="3" fillId="4" borderId="2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/>
    </xf>
    <xf numFmtId="2" fontId="1" fillId="5" borderId="0" xfId="0" applyNumberFormat="1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3" fillId="5" borderId="0" xfId="0" applyFont="1" applyFill="1"/>
    <xf numFmtId="0" fontId="3" fillId="5" borderId="2" xfId="0" applyFont="1" applyFill="1" applyBorder="1" applyAlignment="1">
      <alignment horizontal="left" vertical="center" wrapText="1" indent="1"/>
    </xf>
    <xf numFmtId="0" fontId="3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3" fillId="5" borderId="2" xfId="0" applyFont="1" applyFill="1" applyBorder="1" applyAlignment="1">
      <alignment horizontal="left" vertical="center" wrapText="1"/>
    </xf>
    <xf numFmtId="0" fontId="0" fillId="0" borderId="0" xfId="0" applyFill="1"/>
    <xf numFmtId="2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" fontId="2" fillId="0" borderId="1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4" fontId="1" fillId="0" borderId="0" xfId="0" applyNumberFormat="1" applyFont="1" applyFill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4" fontId="1" fillId="0" borderId="0" xfId="0" quotePrefix="1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4" fontId="1" fillId="0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6" fillId="6" borderId="0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left" vertical="center" wrapText="1"/>
    </xf>
    <xf numFmtId="4" fontId="1" fillId="6" borderId="0" xfId="0" quotePrefix="1" applyNumberFormat="1" applyFont="1" applyFill="1" applyBorder="1" applyAlignment="1">
      <alignment horizontal="left"/>
    </xf>
    <xf numFmtId="4" fontId="1" fillId="6" borderId="0" xfId="0" applyNumberFormat="1" applyFont="1" applyFill="1" applyBorder="1" applyAlignment="1">
      <alignment horizontal="left"/>
    </xf>
    <xf numFmtId="4" fontId="1" fillId="6" borderId="0" xfId="0" applyNumberFormat="1" applyFont="1" applyFill="1" applyAlignment="1">
      <alignment horizontal="left"/>
    </xf>
    <xf numFmtId="0" fontId="3" fillId="5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2" fontId="1" fillId="4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2" fontId="1" fillId="5" borderId="1" xfId="0" applyNumberFormat="1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248E-FCE9-4FDE-82AD-955143BC01CC}">
  <dimension ref="A1:AJ254"/>
  <sheetViews>
    <sheetView showGridLines="0" zoomScale="70" zoomScaleNormal="70" workbookViewId="0">
      <selection activeCell="F8" sqref="F8"/>
    </sheetView>
  </sheetViews>
  <sheetFormatPr defaultColWidth="9.140625" defaultRowHeight="15.75" x14ac:dyDescent="0.25"/>
  <cols>
    <col min="1" max="1" width="9.140625" style="1"/>
    <col min="2" max="2" width="41.7109375" style="1" customWidth="1"/>
    <col min="3" max="3" width="9.85546875" style="11" customWidth="1"/>
    <col min="4" max="4" width="10.85546875" style="11" customWidth="1"/>
    <col min="5" max="9" width="15" style="19" customWidth="1"/>
    <col min="10" max="11" width="10.7109375" style="19" customWidth="1"/>
    <col min="12" max="12" width="12" style="27" customWidth="1"/>
    <col min="13" max="13" width="10.85546875" style="26" customWidth="1"/>
    <col min="14" max="14" width="11.5703125" style="28" bestFit="1" customWidth="1"/>
    <col min="15" max="15" width="10.28515625" style="30" customWidth="1"/>
    <col min="16" max="16" width="9.140625" style="51"/>
    <col min="17" max="17" width="10.7109375" style="37" bestFit="1" customWidth="1"/>
    <col min="18" max="18" width="9.140625" style="62"/>
    <col min="19" max="19" width="9.140625" style="29"/>
    <col min="20" max="16384" width="9.140625" style="1"/>
  </cols>
  <sheetData>
    <row r="1" spans="1:36" x14ac:dyDescent="0.25">
      <c r="B1" s="2" t="s">
        <v>335</v>
      </c>
      <c r="C1" s="7" t="s">
        <v>334</v>
      </c>
      <c r="D1" s="7" t="s">
        <v>0</v>
      </c>
      <c r="E1" s="49" t="s">
        <v>340</v>
      </c>
      <c r="F1" s="49" t="s">
        <v>339</v>
      </c>
      <c r="G1" s="49" t="s">
        <v>338</v>
      </c>
      <c r="H1" s="49" t="s">
        <v>337</v>
      </c>
      <c r="I1" s="49" t="s">
        <v>336</v>
      </c>
      <c r="J1" s="16"/>
      <c r="K1" s="16"/>
      <c r="L1" s="22"/>
      <c r="M1" s="23"/>
      <c r="O1" s="74" t="s">
        <v>317</v>
      </c>
      <c r="P1" s="74"/>
      <c r="Q1" s="74"/>
      <c r="R1" s="74"/>
    </row>
    <row r="2" spans="1:36" s="5" customFormat="1" x14ac:dyDescent="0.25">
      <c r="A2" s="1"/>
      <c r="B2" s="6" t="s">
        <v>43</v>
      </c>
      <c r="C2" s="8"/>
      <c r="D2" s="8"/>
      <c r="E2" s="17"/>
      <c r="F2" s="17"/>
      <c r="G2" s="17"/>
      <c r="H2" s="17"/>
      <c r="I2" s="17"/>
      <c r="J2" s="19"/>
      <c r="K2" s="19"/>
      <c r="L2" s="27"/>
      <c r="M2" s="26"/>
      <c r="N2" s="28"/>
      <c r="O2" s="30"/>
      <c r="P2" s="51"/>
      <c r="Q2" s="37"/>
      <c r="R2" s="62"/>
      <c r="S2" s="29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1">
        <v>1</v>
      </c>
      <c r="B3" s="3" t="s">
        <v>1</v>
      </c>
      <c r="C3" s="9" t="s">
        <v>241</v>
      </c>
      <c r="D3" s="10" t="s">
        <v>246</v>
      </c>
      <c r="E3" s="18">
        <v>149.85570000000001</v>
      </c>
      <c r="F3" s="18">
        <v>301.22919999999999</v>
      </c>
      <c r="G3" s="20">
        <v>199.89250000000001</v>
      </c>
      <c r="H3" s="20">
        <v>428.6739</v>
      </c>
      <c r="I3" s="18">
        <v>469.68079999999998</v>
      </c>
      <c r="J3" s="20"/>
      <c r="K3" s="20"/>
      <c r="L3" s="24" t="s">
        <v>253</v>
      </c>
      <c r="M3" s="48">
        <v>11016</v>
      </c>
      <c r="P3" s="52"/>
      <c r="R3" s="63"/>
    </row>
    <row r="4" spans="1:36" ht="18" customHeight="1" x14ac:dyDescent="0.25">
      <c r="A4" s="1">
        <v>2</v>
      </c>
      <c r="B4" s="3" t="s">
        <v>2</v>
      </c>
      <c r="C4" s="9" t="s">
        <v>241</v>
      </c>
      <c r="D4" s="10">
        <v>2010</v>
      </c>
      <c r="E4" s="18">
        <v>221.21950000000001</v>
      </c>
      <c r="F4" s="18">
        <v>410.60820000000001</v>
      </c>
      <c r="G4" s="20">
        <v>338.86500000000001</v>
      </c>
      <c r="H4" s="20">
        <v>593.53729999999996</v>
      </c>
      <c r="I4" s="18">
        <v>659.45920000000001</v>
      </c>
      <c r="J4" s="20"/>
      <c r="K4" s="20"/>
      <c r="L4" s="24" t="s">
        <v>259</v>
      </c>
      <c r="M4" s="48">
        <v>13738</v>
      </c>
      <c r="P4" s="52"/>
      <c r="R4" s="63"/>
    </row>
    <row r="5" spans="1:36" x14ac:dyDescent="0.25">
      <c r="A5" s="1">
        <v>3</v>
      </c>
      <c r="B5" s="3" t="s">
        <v>3</v>
      </c>
      <c r="C5" s="9" t="s">
        <v>241</v>
      </c>
      <c r="D5" s="10" t="s">
        <v>247</v>
      </c>
      <c r="E5" s="18">
        <v>153.57640000000001</v>
      </c>
      <c r="F5" s="18">
        <v>339.09269999999998</v>
      </c>
      <c r="G5" s="20">
        <v>210.81319999999999</v>
      </c>
      <c r="H5" s="20">
        <v>514.26139999999998</v>
      </c>
      <c r="I5" s="18">
        <v>590.39139999999998</v>
      </c>
      <c r="J5" s="20"/>
      <c r="K5" s="20"/>
      <c r="L5" s="24" t="s">
        <v>254</v>
      </c>
      <c r="M5" s="48">
        <v>13301</v>
      </c>
      <c r="P5" s="52"/>
      <c r="R5" s="63"/>
    </row>
    <row r="6" spans="1:36" x14ac:dyDescent="0.25">
      <c r="A6" s="1">
        <v>4</v>
      </c>
      <c r="B6" s="3" t="s">
        <v>4</v>
      </c>
      <c r="C6" s="9" t="s">
        <v>241</v>
      </c>
      <c r="D6" s="10" t="s">
        <v>245</v>
      </c>
      <c r="E6" s="18">
        <v>157.03450000000001</v>
      </c>
      <c r="F6" s="18">
        <v>272.32889999999998</v>
      </c>
      <c r="G6" s="20">
        <v>229.48429999999999</v>
      </c>
      <c r="H6" s="20">
        <v>405.29070000000002</v>
      </c>
      <c r="I6" s="18">
        <v>469.30759999999998</v>
      </c>
      <c r="J6" s="20"/>
      <c r="K6" s="20"/>
      <c r="L6" s="24" t="s">
        <v>260</v>
      </c>
      <c r="M6" s="48">
        <v>12593</v>
      </c>
      <c r="P6" s="52"/>
      <c r="R6" s="63"/>
    </row>
    <row r="7" spans="1:36" ht="18" customHeight="1" x14ac:dyDescent="0.25">
      <c r="A7" s="1">
        <v>5</v>
      </c>
      <c r="B7" s="3" t="s">
        <v>331</v>
      </c>
      <c r="C7" s="9" t="s">
        <v>330</v>
      </c>
      <c r="D7" s="9">
        <v>2016</v>
      </c>
      <c r="E7" s="21" t="s">
        <v>318</v>
      </c>
      <c r="F7" s="19">
        <f>(1-((1-Q7)^O7))*1000</f>
        <v>83.385698210339584</v>
      </c>
      <c r="G7" s="21" t="s">
        <v>318</v>
      </c>
      <c r="H7" s="19">
        <f>(1-((1-S7)^O7))*1000</f>
        <v>106.98404226895065</v>
      </c>
      <c r="I7" s="21" t="s">
        <v>318</v>
      </c>
      <c r="J7" s="21"/>
      <c r="K7" s="21"/>
      <c r="L7" s="24"/>
      <c r="M7" s="25"/>
      <c r="N7" s="28">
        <v>2016</v>
      </c>
      <c r="O7" s="31">
        <v>2.73</v>
      </c>
      <c r="P7" s="53">
        <v>31.39</v>
      </c>
      <c r="Q7" s="37">
        <f>P7*0.001</f>
        <v>3.1390000000000001E-2</v>
      </c>
      <c r="R7" s="64">
        <v>40.6</v>
      </c>
      <c r="S7" s="29">
        <f>R7*0.001</f>
        <v>4.0600000000000004E-2</v>
      </c>
    </row>
    <row r="8" spans="1:36" ht="15.75" customHeight="1" x14ac:dyDescent="0.25">
      <c r="A8" s="1">
        <v>6</v>
      </c>
      <c r="B8" s="3" t="s">
        <v>236</v>
      </c>
      <c r="C8" s="9" t="s">
        <v>241</v>
      </c>
      <c r="D8" s="10" t="s">
        <v>250</v>
      </c>
      <c r="E8" s="18">
        <v>182.1979</v>
      </c>
      <c r="F8" s="18">
        <v>332.32380000000001</v>
      </c>
      <c r="G8" s="20">
        <v>257.27820000000003</v>
      </c>
      <c r="H8" s="20">
        <v>473.10210000000001</v>
      </c>
      <c r="I8" s="18">
        <v>544.74159999999995</v>
      </c>
      <c r="J8" s="20"/>
      <c r="K8" s="20"/>
      <c r="L8" s="24" t="s">
        <v>261</v>
      </c>
      <c r="M8" s="48">
        <v>14846</v>
      </c>
      <c r="P8" s="52"/>
      <c r="R8" s="63"/>
    </row>
    <row r="9" spans="1:36" x14ac:dyDescent="0.25">
      <c r="A9" s="1">
        <v>7</v>
      </c>
      <c r="B9" s="14" t="s">
        <v>5</v>
      </c>
      <c r="C9" s="9" t="s">
        <v>313</v>
      </c>
      <c r="D9" s="9">
        <v>2010</v>
      </c>
      <c r="E9" s="21" t="s">
        <v>318</v>
      </c>
      <c r="F9" s="19">
        <f>(1-((1-Q9)^O9))*1000</f>
        <v>427.70930797143205</v>
      </c>
      <c r="G9" s="21" t="s">
        <v>318</v>
      </c>
      <c r="H9" s="19">
        <f>(1-((1-S9)^O9))*1000</f>
        <v>571.87874265784421</v>
      </c>
      <c r="I9" s="18">
        <v>688.90110000000004</v>
      </c>
      <c r="J9" s="47"/>
      <c r="K9" s="47"/>
      <c r="L9" s="24"/>
      <c r="N9" s="28">
        <v>2010</v>
      </c>
      <c r="O9" s="32">
        <v>5.22</v>
      </c>
      <c r="P9" s="53">
        <v>101.4</v>
      </c>
      <c r="Q9" s="38">
        <f>P9*0.001</f>
        <v>0.1014</v>
      </c>
      <c r="R9" s="64">
        <v>150</v>
      </c>
      <c r="S9" s="29">
        <f>R9*0.001</f>
        <v>0.15</v>
      </c>
    </row>
    <row r="10" spans="1:36" x14ac:dyDescent="0.25">
      <c r="A10" s="1">
        <v>8</v>
      </c>
      <c r="B10" s="3" t="s">
        <v>6</v>
      </c>
      <c r="C10" s="9" t="s">
        <v>241</v>
      </c>
      <c r="D10" s="10" t="s">
        <v>249</v>
      </c>
      <c r="E10" s="18">
        <v>117.08799999999999</v>
      </c>
      <c r="F10" s="18">
        <v>214.7841</v>
      </c>
      <c r="G10" s="20">
        <v>175.4228</v>
      </c>
      <c r="H10" s="20">
        <v>340.92329999999998</v>
      </c>
      <c r="I10" s="18">
        <v>416.79520000000002</v>
      </c>
      <c r="J10" s="20"/>
      <c r="K10" s="20"/>
      <c r="L10" s="24" t="s">
        <v>255</v>
      </c>
      <c r="M10" s="48">
        <v>8656</v>
      </c>
      <c r="P10" s="52"/>
      <c r="R10" s="63"/>
    </row>
    <row r="11" spans="1:36" x14ac:dyDescent="0.25">
      <c r="A11" s="1">
        <v>9</v>
      </c>
      <c r="B11" s="3" t="s">
        <v>7</v>
      </c>
      <c r="C11" s="9" t="s">
        <v>241</v>
      </c>
      <c r="D11" s="10" t="s">
        <v>249</v>
      </c>
      <c r="E11" s="18">
        <v>168.81039999999999</v>
      </c>
      <c r="F11" s="18">
        <v>305.2473</v>
      </c>
      <c r="G11" s="20">
        <v>231.05969999999999</v>
      </c>
      <c r="H11" s="20">
        <v>412.8306</v>
      </c>
      <c r="I11" s="18">
        <v>502.05549999999999</v>
      </c>
      <c r="J11" s="20"/>
      <c r="K11" s="20"/>
      <c r="L11" s="24" t="s">
        <v>262</v>
      </c>
      <c r="M11" s="48">
        <v>8063</v>
      </c>
      <c r="P11" s="52"/>
      <c r="R11" s="63"/>
    </row>
    <row r="12" spans="1:36" x14ac:dyDescent="0.25">
      <c r="A12" s="1">
        <v>10</v>
      </c>
      <c r="B12" s="3" t="s">
        <v>8</v>
      </c>
      <c r="C12" s="9" t="s">
        <v>241</v>
      </c>
      <c r="D12" s="10">
        <v>2011</v>
      </c>
      <c r="E12" s="18">
        <v>167.1671</v>
      </c>
      <c r="F12" s="18">
        <v>302.58210000000003</v>
      </c>
      <c r="G12" s="20">
        <v>258.38600000000002</v>
      </c>
      <c r="H12" s="20">
        <v>433.34559999999999</v>
      </c>
      <c r="I12" s="18">
        <v>514.80460000000005</v>
      </c>
      <c r="J12" s="20"/>
      <c r="K12" s="20"/>
      <c r="L12" s="24" t="s">
        <v>263</v>
      </c>
      <c r="M12" s="48">
        <v>11836</v>
      </c>
      <c r="P12" s="52"/>
      <c r="R12" s="63"/>
    </row>
    <row r="13" spans="1:36" x14ac:dyDescent="0.25">
      <c r="A13" s="1">
        <v>11</v>
      </c>
      <c r="B13" s="3" t="s">
        <v>11</v>
      </c>
      <c r="C13" s="9" t="s">
        <v>330</v>
      </c>
      <c r="D13" s="9">
        <v>2016</v>
      </c>
      <c r="E13" s="21" t="s">
        <v>318</v>
      </c>
      <c r="F13" s="19">
        <f>(1-((1-Q13)^O13))*1000</f>
        <v>129.78644519717841</v>
      </c>
      <c r="G13" s="21" t="s">
        <v>318</v>
      </c>
      <c r="H13" s="19">
        <f>(1-((1-S13)^O13))*1000</f>
        <v>184.52136464333202</v>
      </c>
      <c r="I13" s="21" t="s">
        <v>318</v>
      </c>
      <c r="J13" s="21"/>
      <c r="K13" s="21"/>
      <c r="L13" s="24"/>
      <c r="N13" s="28">
        <v>2016</v>
      </c>
      <c r="O13" s="31">
        <v>4.13</v>
      </c>
      <c r="P13" s="53">
        <v>33.1</v>
      </c>
      <c r="Q13" s="37">
        <f>P13*0.001</f>
        <v>3.3100000000000004E-2</v>
      </c>
      <c r="R13" s="64">
        <v>48.19</v>
      </c>
      <c r="S13" s="29">
        <f>R13*0.001</f>
        <v>4.8189999999999997E-2</v>
      </c>
    </row>
    <row r="14" spans="1:36" x14ac:dyDescent="0.25">
      <c r="A14" s="1">
        <v>12</v>
      </c>
      <c r="B14" s="14" t="s">
        <v>12</v>
      </c>
      <c r="C14" s="9" t="s">
        <v>241</v>
      </c>
      <c r="D14" s="12">
        <v>2016</v>
      </c>
      <c r="E14" s="18">
        <v>175.69640000000001</v>
      </c>
      <c r="F14" s="18">
        <v>374.39420000000001</v>
      </c>
      <c r="G14" s="18">
        <v>216.64779999999999</v>
      </c>
      <c r="H14" s="18">
        <v>505.9366</v>
      </c>
      <c r="I14" s="18">
        <v>577.20630000000006</v>
      </c>
      <c r="J14" s="47"/>
      <c r="K14" s="47"/>
      <c r="L14" s="24"/>
      <c r="P14" s="52"/>
      <c r="R14" s="63"/>
    </row>
    <row r="15" spans="1:36" x14ac:dyDescent="0.25">
      <c r="A15" s="1">
        <v>13</v>
      </c>
      <c r="B15" s="3" t="s">
        <v>13</v>
      </c>
      <c r="C15" s="9" t="s">
        <v>241</v>
      </c>
      <c r="D15" s="10">
        <v>2012</v>
      </c>
      <c r="E15" s="18">
        <v>91.116010000000003</v>
      </c>
      <c r="F15" s="18">
        <v>195.86879999999999</v>
      </c>
      <c r="G15" s="20">
        <v>123.8096</v>
      </c>
      <c r="H15" s="20">
        <v>284.3596</v>
      </c>
      <c r="I15" s="18">
        <v>373.15899999999999</v>
      </c>
      <c r="J15" s="20"/>
      <c r="K15" s="20"/>
      <c r="L15" s="24" t="s">
        <v>265</v>
      </c>
      <c r="M15" s="48">
        <v>6588</v>
      </c>
      <c r="P15" s="52"/>
      <c r="R15" s="63"/>
    </row>
    <row r="16" spans="1:36" x14ac:dyDescent="0.25">
      <c r="A16" s="1">
        <v>14</v>
      </c>
      <c r="B16" s="3" t="s">
        <v>14</v>
      </c>
      <c r="C16" s="9" t="s">
        <v>241</v>
      </c>
      <c r="D16" s="9">
        <v>2014</v>
      </c>
      <c r="E16" s="18">
        <v>105.8955</v>
      </c>
      <c r="F16" s="18">
        <v>245.39240000000001</v>
      </c>
      <c r="G16" s="20">
        <v>148.68780000000001</v>
      </c>
      <c r="H16" s="20">
        <v>356.56779999999998</v>
      </c>
      <c r="I16" s="18">
        <v>410.54840000000002</v>
      </c>
      <c r="J16" s="20"/>
      <c r="K16" s="20"/>
      <c r="L16" s="24" t="s">
        <v>266</v>
      </c>
      <c r="M16" s="48">
        <v>7640</v>
      </c>
      <c r="P16" s="52"/>
      <c r="R16" s="63"/>
    </row>
    <row r="17" spans="1:19" x14ac:dyDescent="0.25">
      <c r="A17" s="1">
        <v>15</v>
      </c>
      <c r="B17" s="3" t="s">
        <v>15</v>
      </c>
      <c r="C17" s="9" t="s">
        <v>241</v>
      </c>
      <c r="D17" s="9">
        <v>2013</v>
      </c>
      <c r="E17" s="18">
        <v>103.4973</v>
      </c>
      <c r="F17" s="18">
        <v>239.8998</v>
      </c>
      <c r="G17" s="20">
        <v>148.8092</v>
      </c>
      <c r="H17" s="20">
        <v>364.26190000000003</v>
      </c>
      <c r="I17" s="18">
        <v>409.7867</v>
      </c>
      <c r="J17" s="20"/>
      <c r="K17" s="20"/>
      <c r="L17" s="24" t="s">
        <v>269</v>
      </c>
      <c r="M17" s="48">
        <v>7770</v>
      </c>
      <c r="P17" s="52"/>
      <c r="R17" s="63"/>
    </row>
    <row r="18" spans="1:19" x14ac:dyDescent="0.25">
      <c r="A18" s="1">
        <v>16</v>
      </c>
      <c r="B18" s="3" t="s">
        <v>16</v>
      </c>
      <c r="C18" s="9" t="s">
        <v>241</v>
      </c>
      <c r="D18" s="10">
        <v>2012</v>
      </c>
      <c r="E18" s="18">
        <v>209.49959999999999</v>
      </c>
      <c r="F18" s="18">
        <v>374.06029999999998</v>
      </c>
      <c r="G18" s="20">
        <v>296.85739999999998</v>
      </c>
      <c r="H18" s="20">
        <v>532.1404</v>
      </c>
      <c r="I18" s="18">
        <v>603.13189999999997</v>
      </c>
      <c r="J18" s="20"/>
      <c r="K18" s="20"/>
      <c r="L18" s="24" t="s">
        <v>256</v>
      </c>
      <c r="M18" s="48">
        <v>7148</v>
      </c>
      <c r="P18" s="52"/>
      <c r="R18" s="63"/>
    </row>
    <row r="19" spans="1:19" ht="17.25" customHeight="1" x14ac:dyDescent="0.25">
      <c r="A19" s="1">
        <v>17</v>
      </c>
      <c r="B19" s="14" t="s">
        <v>322</v>
      </c>
      <c r="C19" s="9" t="s">
        <v>330</v>
      </c>
      <c r="D19" s="9">
        <v>2016</v>
      </c>
      <c r="E19" s="21" t="s">
        <v>318</v>
      </c>
      <c r="F19" s="19">
        <f>(1-((1-Q19)^O19))*1000</f>
        <v>274.74513888522642</v>
      </c>
      <c r="G19" s="21" t="s">
        <v>318</v>
      </c>
      <c r="H19" s="19">
        <f>(1-((1-S19)^O19))*1000</f>
        <v>360.42913023486591</v>
      </c>
      <c r="I19" s="18">
        <v>549.20069999999998</v>
      </c>
      <c r="J19" s="21"/>
      <c r="K19" s="21"/>
      <c r="L19" s="24"/>
      <c r="N19" s="28">
        <v>2016</v>
      </c>
      <c r="O19" s="30">
        <v>4.6900000000000004</v>
      </c>
      <c r="P19" s="54">
        <v>66.2</v>
      </c>
      <c r="Q19" s="37">
        <f>P19*0.001</f>
        <v>6.6200000000000009E-2</v>
      </c>
      <c r="R19" s="63">
        <v>90.9</v>
      </c>
      <c r="S19" s="29">
        <f>R19*0.001</f>
        <v>9.0900000000000009E-2</v>
      </c>
    </row>
    <row r="20" spans="1:19" x14ac:dyDescent="0.25">
      <c r="A20" s="1">
        <v>18</v>
      </c>
      <c r="B20" s="14" t="s">
        <v>17</v>
      </c>
      <c r="C20" s="9" t="s">
        <v>330</v>
      </c>
      <c r="D20" s="9">
        <v>2016</v>
      </c>
      <c r="E20" s="21" t="s">
        <v>318</v>
      </c>
      <c r="F20" s="18">
        <f>(1-((1-Q20)^O20))*1000</f>
        <v>262.07090206287597</v>
      </c>
      <c r="G20" s="21" t="s">
        <v>318</v>
      </c>
      <c r="H20" s="18">
        <f>(1-((1-S20)^O20))*1000</f>
        <v>378.78930163698641</v>
      </c>
      <c r="I20" s="18">
        <v>549.20069999999998</v>
      </c>
      <c r="J20" s="47"/>
      <c r="K20" s="47"/>
      <c r="L20" s="24"/>
      <c r="N20" s="28">
        <v>2016</v>
      </c>
      <c r="O20" s="32">
        <v>4.78</v>
      </c>
      <c r="P20" s="53">
        <v>61.6</v>
      </c>
      <c r="Q20" s="38">
        <f>P20*0.001</f>
        <v>6.1600000000000002E-2</v>
      </c>
      <c r="R20" s="64">
        <v>94.8</v>
      </c>
      <c r="S20" s="29">
        <f>R20*0.001</f>
        <v>9.4799999999999995E-2</v>
      </c>
    </row>
    <row r="21" spans="1:19" x14ac:dyDescent="0.25">
      <c r="A21" s="1">
        <v>19</v>
      </c>
      <c r="B21" s="3" t="s">
        <v>18</v>
      </c>
      <c r="C21" s="9" t="s">
        <v>241</v>
      </c>
      <c r="D21" s="12">
        <v>2014</v>
      </c>
      <c r="E21" s="18">
        <v>102.6673</v>
      </c>
      <c r="F21" s="18">
        <v>185.2551</v>
      </c>
      <c r="G21" s="20">
        <v>134.5772</v>
      </c>
      <c r="H21" s="20">
        <v>259.58179999999999</v>
      </c>
      <c r="I21" s="18">
        <v>332.13990000000001</v>
      </c>
      <c r="J21" s="20"/>
      <c r="K21" s="20"/>
      <c r="L21" s="24" t="s">
        <v>268</v>
      </c>
      <c r="M21" s="48">
        <v>25001</v>
      </c>
      <c r="P21" s="52"/>
      <c r="R21" s="63"/>
    </row>
    <row r="22" spans="1:19" x14ac:dyDescent="0.25">
      <c r="A22" s="1">
        <v>20</v>
      </c>
      <c r="B22" s="3" t="s">
        <v>19</v>
      </c>
      <c r="C22" s="9" t="s">
        <v>241</v>
      </c>
      <c r="D22" s="12">
        <v>2013</v>
      </c>
      <c r="E22" s="18">
        <v>206.38579999999999</v>
      </c>
      <c r="F22" s="18">
        <v>462.78120000000001</v>
      </c>
      <c r="G22" s="20">
        <v>293.43830000000003</v>
      </c>
      <c r="H22" s="20">
        <v>594.06290000000001</v>
      </c>
      <c r="I22" s="18">
        <v>649.93510000000003</v>
      </c>
      <c r="J22" s="20"/>
      <c r="K22" s="20"/>
      <c r="L22" s="24" t="s">
        <v>270</v>
      </c>
      <c r="M22" s="48">
        <v>7324</v>
      </c>
      <c r="P22" s="52"/>
      <c r="R22" s="63"/>
    </row>
    <row r="23" spans="1:19" x14ac:dyDescent="0.25">
      <c r="A23" s="1">
        <v>21</v>
      </c>
      <c r="B23" s="3" t="s">
        <v>20</v>
      </c>
      <c r="C23" s="9" t="s">
        <v>241</v>
      </c>
      <c r="D23" s="12">
        <v>2014</v>
      </c>
      <c r="E23" s="18">
        <v>111.2025</v>
      </c>
      <c r="F23" s="18">
        <v>209.90020000000001</v>
      </c>
      <c r="G23" s="20">
        <v>137.6474</v>
      </c>
      <c r="H23" s="20">
        <v>259.52229999999997</v>
      </c>
      <c r="I23" s="18">
        <v>353.25689999999997</v>
      </c>
      <c r="J23" s="20"/>
      <c r="K23" s="20"/>
      <c r="L23" s="24" t="s">
        <v>271</v>
      </c>
      <c r="M23" s="48">
        <v>5079</v>
      </c>
      <c r="P23" s="52"/>
      <c r="R23" s="63"/>
    </row>
    <row r="24" spans="1:19" x14ac:dyDescent="0.25">
      <c r="A24" s="1">
        <v>22</v>
      </c>
      <c r="B24" s="14" t="s">
        <v>21</v>
      </c>
      <c r="C24" s="9" t="s">
        <v>313</v>
      </c>
      <c r="D24" s="12">
        <v>2018</v>
      </c>
      <c r="E24" s="21" t="s">
        <v>318</v>
      </c>
      <c r="F24" s="18">
        <f>(1-((1-Q24)^O24))*1000</f>
        <v>109.88670306142967</v>
      </c>
      <c r="G24" s="21" t="s">
        <v>318</v>
      </c>
      <c r="H24" s="18">
        <f>(1-((1-S24)^O24))*1000</f>
        <v>156.35262843339203</v>
      </c>
      <c r="I24" s="18">
        <v>339.77760000000001</v>
      </c>
      <c r="J24" s="47"/>
      <c r="K24" s="47"/>
      <c r="L24" s="24"/>
      <c r="N24" s="28">
        <v>2016</v>
      </c>
      <c r="O24" s="32">
        <v>3.95</v>
      </c>
      <c r="P24" s="53">
        <v>29.04</v>
      </c>
      <c r="Q24" s="38">
        <f>P24*0.001</f>
        <v>2.904E-2</v>
      </c>
      <c r="R24" s="64">
        <v>42.13</v>
      </c>
      <c r="S24" s="29">
        <f>R24*0.001</f>
        <v>4.2130000000000001E-2</v>
      </c>
    </row>
    <row r="25" spans="1:19" x14ac:dyDescent="0.25">
      <c r="A25" s="1">
        <v>23</v>
      </c>
      <c r="B25" s="3" t="s">
        <v>22</v>
      </c>
      <c r="C25" s="9" t="s">
        <v>241</v>
      </c>
      <c r="D25" s="12" t="s">
        <v>252</v>
      </c>
      <c r="E25" s="18">
        <v>176.97190000000001</v>
      </c>
      <c r="F25" s="18">
        <v>247.5077</v>
      </c>
      <c r="G25" s="20">
        <v>243.14599999999999</v>
      </c>
      <c r="H25" s="20">
        <v>340.53930000000003</v>
      </c>
      <c r="I25" s="18">
        <v>368.75799999999998</v>
      </c>
      <c r="J25" s="20"/>
      <c r="K25" s="20"/>
      <c r="L25" s="24" t="s">
        <v>272</v>
      </c>
      <c r="M25" s="48">
        <v>8506</v>
      </c>
      <c r="P25" s="52"/>
      <c r="R25" s="63"/>
    </row>
    <row r="26" spans="1:19" x14ac:dyDescent="0.25">
      <c r="A26" s="1">
        <v>24</v>
      </c>
      <c r="B26" s="3" t="s">
        <v>24</v>
      </c>
      <c r="C26" s="9" t="s">
        <v>241</v>
      </c>
      <c r="D26" s="12" t="s">
        <v>246</v>
      </c>
      <c r="E26" s="18">
        <v>139.09739999999999</v>
      </c>
      <c r="F26" s="18">
        <v>336.73899999999998</v>
      </c>
      <c r="G26" s="20">
        <v>204.7527</v>
      </c>
      <c r="H26" s="20">
        <v>496.29430000000002</v>
      </c>
      <c r="I26" s="18">
        <v>557.87099999999998</v>
      </c>
      <c r="J26" s="20"/>
      <c r="K26" s="20"/>
      <c r="L26" s="24" t="s">
        <v>273</v>
      </c>
      <c r="M26" s="48">
        <v>19289</v>
      </c>
      <c r="P26" s="52"/>
      <c r="R26" s="63"/>
    </row>
    <row r="27" spans="1:19" x14ac:dyDescent="0.25">
      <c r="A27" s="1">
        <v>25</v>
      </c>
      <c r="B27" s="3" t="s">
        <v>25</v>
      </c>
      <c r="C27" s="9" t="s">
        <v>241</v>
      </c>
      <c r="D27" s="9">
        <v>2011</v>
      </c>
      <c r="E27" s="18">
        <v>209.93369999999999</v>
      </c>
      <c r="F27" s="18">
        <v>325.13470000000001</v>
      </c>
      <c r="G27" s="20">
        <v>271.37729999999999</v>
      </c>
      <c r="H27" s="20">
        <v>457.09550000000002</v>
      </c>
      <c r="I27" s="18">
        <v>528.69069999999999</v>
      </c>
      <c r="J27" s="20"/>
      <c r="K27" s="20"/>
      <c r="L27" s="24" t="s">
        <v>274</v>
      </c>
      <c r="M27" s="48">
        <v>10680</v>
      </c>
      <c r="P27" s="52"/>
      <c r="R27" s="63"/>
    </row>
    <row r="28" spans="1:19" x14ac:dyDescent="0.25">
      <c r="A28" s="1">
        <v>26</v>
      </c>
      <c r="B28" s="3" t="s">
        <v>26</v>
      </c>
      <c r="C28" s="9" t="s">
        <v>241</v>
      </c>
      <c r="D28" s="12">
        <v>2013</v>
      </c>
      <c r="E28" s="18">
        <v>72.498689999999996</v>
      </c>
      <c r="F28" s="18">
        <v>130.71279999999999</v>
      </c>
      <c r="G28" s="20">
        <v>95.072280000000006</v>
      </c>
      <c r="H28" s="20">
        <v>182.45689999999999</v>
      </c>
      <c r="I28" s="18">
        <v>232.0412</v>
      </c>
      <c r="J28" s="20"/>
      <c r="K28" s="20"/>
      <c r="L28" s="24" t="s">
        <v>311</v>
      </c>
      <c r="M28" s="48">
        <v>7319</v>
      </c>
      <c r="P28" s="52"/>
      <c r="R28" s="63"/>
    </row>
    <row r="29" spans="1:19" x14ac:dyDescent="0.25">
      <c r="A29" s="1">
        <v>27</v>
      </c>
      <c r="B29" s="3" t="s">
        <v>27</v>
      </c>
      <c r="C29" s="9" t="s">
        <v>241</v>
      </c>
      <c r="D29" s="12">
        <v>2012</v>
      </c>
      <c r="E29" s="18">
        <v>246.38319999999999</v>
      </c>
      <c r="F29" s="18">
        <v>428.10930000000002</v>
      </c>
      <c r="G29" s="20">
        <v>413.779</v>
      </c>
      <c r="H29" s="20">
        <v>694.61620000000005</v>
      </c>
      <c r="I29" s="18">
        <v>780.14179999999999</v>
      </c>
      <c r="J29" s="20"/>
      <c r="K29" s="20"/>
      <c r="L29" s="24" t="s">
        <v>275</v>
      </c>
      <c r="M29" s="48">
        <v>9259</v>
      </c>
      <c r="O29" s="34"/>
      <c r="P29" s="52"/>
      <c r="R29" s="63"/>
    </row>
    <row r="30" spans="1:19" x14ac:dyDescent="0.25">
      <c r="A30" s="1">
        <v>28</v>
      </c>
      <c r="B30" s="3" t="s">
        <v>28</v>
      </c>
      <c r="C30" s="9" t="s">
        <v>241</v>
      </c>
      <c r="D30" s="10">
        <v>2013</v>
      </c>
      <c r="E30" s="18">
        <v>188.15770000000001</v>
      </c>
      <c r="F30" s="18">
        <v>367.3777</v>
      </c>
      <c r="G30" s="20">
        <v>276.82029999999997</v>
      </c>
      <c r="H30" s="20">
        <v>508.78140000000002</v>
      </c>
      <c r="I30" s="18">
        <v>562.39250000000004</v>
      </c>
      <c r="J30" s="20"/>
      <c r="K30" s="20"/>
      <c r="L30" s="24" t="s">
        <v>276</v>
      </c>
      <c r="M30" s="48">
        <v>31043</v>
      </c>
      <c r="O30" s="34"/>
      <c r="P30" s="52"/>
      <c r="R30" s="63"/>
    </row>
    <row r="31" spans="1:19" x14ac:dyDescent="0.25">
      <c r="A31" s="1">
        <v>29</v>
      </c>
      <c r="B31" s="3" t="s">
        <v>29</v>
      </c>
      <c r="C31" s="9" t="s">
        <v>241</v>
      </c>
      <c r="D31" s="10" t="s">
        <v>248</v>
      </c>
      <c r="E31" s="18">
        <v>119.6874</v>
      </c>
      <c r="F31" s="18">
        <v>356.0428</v>
      </c>
      <c r="G31" s="20">
        <v>170.51849999999999</v>
      </c>
      <c r="H31" s="20">
        <v>532.43119999999999</v>
      </c>
      <c r="I31" s="18">
        <v>599.55319999999995</v>
      </c>
      <c r="J31" s="20"/>
      <c r="K31" s="20"/>
      <c r="L31" s="24" t="s">
        <v>277</v>
      </c>
      <c r="M31" s="48">
        <v>10718</v>
      </c>
      <c r="P31" s="52"/>
      <c r="R31" s="63"/>
    </row>
    <row r="32" spans="1:19" x14ac:dyDescent="0.25">
      <c r="A32" s="1">
        <v>30</v>
      </c>
      <c r="B32" s="14" t="s">
        <v>31</v>
      </c>
      <c r="C32" s="9" t="s">
        <v>313</v>
      </c>
      <c r="D32" s="9">
        <v>2014</v>
      </c>
      <c r="E32" s="21" t="s">
        <v>318</v>
      </c>
      <c r="F32" s="18">
        <f>(1-((1-Q32)^O32))*1000</f>
        <v>276.73773428818805</v>
      </c>
      <c r="G32" s="21" t="s">
        <v>318</v>
      </c>
      <c r="H32" s="18">
        <f>(1-((1-S32)^O32))*1000</f>
        <v>406.13720253747175</v>
      </c>
      <c r="I32" s="18">
        <v>398.1542</v>
      </c>
      <c r="J32" s="47"/>
      <c r="K32" s="47"/>
      <c r="L32" s="24"/>
      <c r="N32" s="28">
        <v>2016</v>
      </c>
      <c r="O32" s="32">
        <v>5.0199999999999996</v>
      </c>
      <c r="P32" s="52">
        <v>62.5</v>
      </c>
      <c r="Q32" s="37">
        <f>P32*0.001</f>
        <v>6.25E-2</v>
      </c>
      <c r="R32" s="64">
        <v>98.6</v>
      </c>
      <c r="S32" s="29">
        <f>R32*0.001</f>
        <v>9.8599999999999993E-2</v>
      </c>
    </row>
    <row r="33" spans="1:36" x14ac:dyDescent="0.25">
      <c r="A33" s="1">
        <v>31</v>
      </c>
      <c r="B33" s="3" t="s">
        <v>33</v>
      </c>
      <c r="C33" s="9" t="s">
        <v>241</v>
      </c>
      <c r="D33" s="10">
        <v>2013</v>
      </c>
      <c r="E33" s="18">
        <v>273.3107</v>
      </c>
      <c r="F33" s="18">
        <v>451.6832</v>
      </c>
      <c r="G33" s="20">
        <v>359.16399999999999</v>
      </c>
      <c r="H33" s="20">
        <v>602.51499999999999</v>
      </c>
      <c r="I33" s="18">
        <v>657.20309999999995</v>
      </c>
      <c r="J33" s="20"/>
      <c r="K33" s="20"/>
      <c r="L33" s="24" t="s">
        <v>278</v>
      </c>
      <c r="M33" s="48">
        <v>12607</v>
      </c>
      <c r="P33" s="52"/>
      <c r="R33" s="63"/>
    </row>
    <row r="34" spans="1:36" x14ac:dyDescent="0.25">
      <c r="A34" s="1">
        <v>32</v>
      </c>
      <c r="B34" s="3" t="s">
        <v>34</v>
      </c>
      <c r="C34" s="9" t="s">
        <v>241</v>
      </c>
      <c r="D34" s="10">
        <v>2017</v>
      </c>
      <c r="E34" s="18">
        <v>109.0029</v>
      </c>
      <c r="F34" s="18">
        <v>225.33930000000001</v>
      </c>
      <c r="G34" s="20">
        <v>147.8964</v>
      </c>
      <c r="H34" s="20">
        <v>348.95119999999997</v>
      </c>
      <c r="I34" s="18">
        <v>409.20890000000003</v>
      </c>
      <c r="J34" s="20"/>
      <c r="K34" s="20"/>
      <c r="L34" s="24" t="s">
        <v>279</v>
      </c>
      <c r="M34" s="48">
        <v>12867</v>
      </c>
      <c r="P34" s="52"/>
      <c r="R34" s="63"/>
    </row>
    <row r="35" spans="1:36" x14ac:dyDescent="0.25">
      <c r="A35" s="1">
        <v>33</v>
      </c>
      <c r="B35" s="14" t="s">
        <v>35</v>
      </c>
      <c r="C35" s="9" t="s">
        <v>313</v>
      </c>
      <c r="D35" s="12">
        <v>2014</v>
      </c>
      <c r="E35" s="21" t="s">
        <v>318</v>
      </c>
      <c r="F35" s="18">
        <f>(1-((1-Q35)^O35))*1000</f>
        <v>122.37932432882236</v>
      </c>
      <c r="G35" s="21" t="s">
        <v>318</v>
      </c>
      <c r="H35" s="18">
        <f>(1-((1-S35)^O35))*1000</f>
        <v>157.38740571853072</v>
      </c>
      <c r="I35" s="18">
        <v>373.56990000000002</v>
      </c>
      <c r="J35" s="47"/>
      <c r="K35" s="47"/>
      <c r="L35" s="24"/>
      <c r="N35" s="28">
        <v>2016</v>
      </c>
      <c r="O35" s="32">
        <v>4.58</v>
      </c>
      <c r="P35" s="52">
        <v>28.1</v>
      </c>
      <c r="Q35" s="37">
        <f>P35*0.001</f>
        <v>2.8100000000000003E-2</v>
      </c>
      <c r="R35" s="64">
        <v>36.700000000000003</v>
      </c>
      <c r="S35" s="29">
        <f>R35*0.001</f>
        <v>3.6700000000000003E-2</v>
      </c>
    </row>
    <row r="36" spans="1:36" x14ac:dyDescent="0.25">
      <c r="A36" s="1">
        <v>34</v>
      </c>
      <c r="B36" s="14" t="s">
        <v>251</v>
      </c>
      <c r="C36" s="9" t="s">
        <v>244</v>
      </c>
      <c r="D36" s="9">
        <v>2014</v>
      </c>
      <c r="E36" s="21" t="s">
        <v>318</v>
      </c>
      <c r="F36" s="18">
        <f>(1-((1-Q36)^O36))*1000</f>
        <v>141.33011520548166</v>
      </c>
      <c r="G36" s="21" t="s">
        <v>318</v>
      </c>
      <c r="H36" s="18">
        <f>(1-((1-S36)^O36))*1000</f>
        <v>199.57006973291115</v>
      </c>
      <c r="I36" s="18">
        <v>365.69290000000001</v>
      </c>
      <c r="J36" s="47"/>
      <c r="K36" s="47"/>
      <c r="L36" s="24"/>
      <c r="N36" s="28">
        <v>2016</v>
      </c>
      <c r="O36" s="32">
        <v>3.2</v>
      </c>
      <c r="P36" s="55">
        <v>46.5</v>
      </c>
      <c r="Q36" s="39">
        <f>P36*0.001</f>
        <v>4.65E-2</v>
      </c>
      <c r="R36" s="64">
        <v>67.2</v>
      </c>
      <c r="S36" s="29">
        <f>R36*0.001</f>
        <v>6.720000000000001E-2</v>
      </c>
    </row>
    <row r="37" spans="1:36" x14ac:dyDescent="0.25">
      <c r="A37" s="1">
        <v>35</v>
      </c>
      <c r="B37" s="3" t="s">
        <v>36</v>
      </c>
      <c r="C37" s="9" t="s">
        <v>241</v>
      </c>
      <c r="D37" s="10" t="s">
        <v>248</v>
      </c>
      <c r="E37" s="18">
        <v>256.05779999999999</v>
      </c>
      <c r="F37" s="18">
        <v>379.596</v>
      </c>
      <c r="G37" s="20">
        <v>376.19900000000001</v>
      </c>
      <c r="H37" s="20">
        <v>559.32240000000002</v>
      </c>
      <c r="I37" s="18">
        <v>627.54880000000003</v>
      </c>
      <c r="J37" s="20"/>
      <c r="K37" s="20"/>
      <c r="L37" s="24" t="s">
        <v>280</v>
      </c>
      <c r="M37" s="48">
        <v>13830</v>
      </c>
      <c r="P37" s="52"/>
      <c r="R37" s="63"/>
    </row>
    <row r="38" spans="1:36" x14ac:dyDescent="0.25">
      <c r="A38" s="1">
        <v>36</v>
      </c>
      <c r="B38" s="3" t="s">
        <v>37</v>
      </c>
      <c r="C38" s="9" t="s">
        <v>241</v>
      </c>
      <c r="D38" s="10" t="s">
        <v>250</v>
      </c>
      <c r="E38" s="18">
        <v>125.9618</v>
      </c>
      <c r="F38" s="18">
        <v>247.89580000000001</v>
      </c>
      <c r="G38" s="20">
        <v>188.21809999999999</v>
      </c>
      <c r="H38" s="20">
        <v>379.40069999999997</v>
      </c>
      <c r="I38" s="18">
        <v>473.6164</v>
      </c>
      <c r="J38" s="20"/>
      <c r="K38" s="20"/>
      <c r="L38" s="24" t="s">
        <v>281</v>
      </c>
      <c r="M38" s="48">
        <v>7747</v>
      </c>
      <c r="P38" s="52"/>
      <c r="R38" s="63"/>
    </row>
    <row r="39" spans="1:36" x14ac:dyDescent="0.25">
      <c r="A39" s="1">
        <v>37</v>
      </c>
      <c r="B39" s="3" t="s">
        <v>242</v>
      </c>
      <c r="C39" s="9" t="s">
        <v>241</v>
      </c>
      <c r="D39" s="10" t="s">
        <v>246</v>
      </c>
      <c r="E39" s="18">
        <v>148.5882</v>
      </c>
      <c r="F39" s="18">
        <v>329.14870000000002</v>
      </c>
      <c r="G39" s="20">
        <v>200.9316</v>
      </c>
      <c r="H39" s="20">
        <v>449.15609999999998</v>
      </c>
      <c r="I39" s="18">
        <v>502.2604</v>
      </c>
      <c r="J39" s="20"/>
      <c r="K39" s="20"/>
      <c r="L39" s="24" t="s">
        <v>282</v>
      </c>
      <c r="M39" s="48">
        <v>10334</v>
      </c>
      <c r="P39" s="52"/>
      <c r="R39" s="63"/>
    </row>
    <row r="40" spans="1:36" x14ac:dyDescent="0.25">
      <c r="A40" s="1">
        <v>38</v>
      </c>
      <c r="B40" s="3" t="s">
        <v>38</v>
      </c>
      <c r="C40" s="9" t="s">
        <v>241</v>
      </c>
      <c r="D40" s="10">
        <v>2016</v>
      </c>
      <c r="E40" s="18">
        <v>165.7938</v>
      </c>
      <c r="F40" s="18">
        <v>363.71660000000003</v>
      </c>
      <c r="G40" s="20">
        <v>227.59790000000001</v>
      </c>
      <c r="H40" s="20">
        <v>514.71420000000001</v>
      </c>
      <c r="I40" s="18">
        <v>586.77499999999998</v>
      </c>
      <c r="J40" s="20"/>
      <c r="K40" s="20"/>
      <c r="L40" s="24" t="s">
        <v>283</v>
      </c>
      <c r="M40" s="48">
        <v>14230</v>
      </c>
      <c r="P40" s="52"/>
      <c r="R40" s="63"/>
    </row>
    <row r="41" spans="1:36" x14ac:dyDescent="0.25">
      <c r="A41" s="1">
        <v>39</v>
      </c>
      <c r="B41" s="3" t="s">
        <v>40</v>
      </c>
      <c r="C41" s="9" t="s">
        <v>241</v>
      </c>
      <c r="D41" s="10">
        <v>2016</v>
      </c>
      <c r="E41" s="18">
        <v>61.514159999999997</v>
      </c>
      <c r="F41" s="18">
        <v>92.428479999999993</v>
      </c>
      <c r="G41" s="20">
        <v>72.0839</v>
      </c>
      <c r="H41" s="20">
        <v>123.5043</v>
      </c>
      <c r="I41" s="18">
        <v>161.1789</v>
      </c>
      <c r="J41" s="20"/>
      <c r="K41" s="20"/>
      <c r="L41" s="24" t="s">
        <v>284</v>
      </c>
      <c r="M41" s="48">
        <v>7009</v>
      </c>
      <c r="P41" s="52"/>
      <c r="R41" s="63"/>
      <c r="S41" s="29">
        <f>0.5^2</f>
        <v>0.25</v>
      </c>
    </row>
    <row r="42" spans="1:36" x14ac:dyDescent="0.25">
      <c r="A42" s="1">
        <v>40</v>
      </c>
      <c r="B42" s="3" t="s">
        <v>41</v>
      </c>
      <c r="C42" s="9" t="s">
        <v>241</v>
      </c>
      <c r="D42" s="10" t="s">
        <v>250</v>
      </c>
      <c r="E42" s="18">
        <v>160.61850000000001</v>
      </c>
      <c r="F42" s="18">
        <v>324.16059999999999</v>
      </c>
      <c r="G42" s="20">
        <v>233.89449999999999</v>
      </c>
      <c r="H42" s="20">
        <v>477.2978</v>
      </c>
      <c r="I42" s="18">
        <v>543.88369999999998</v>
      </c>
      <c r="J42" s="20"/>
      <c r="K42" s="20"/>
      <c r="L42" s="24" t="s">
        <v>285</v>
      </c>
      <c r="M42" s="48">
        <v>12725</v>
      </c>
      <c r="P42" s="52"/>
      <c r="R42" s="63"/>
    </row>
    <row r="43" spans="1:36" x14ac:dyDescent="0.25">
      <c r="A43" s="1">
        <v>41</v>
      </c>
      <c r="B43" s="3" t="s">
        <v>42</v>
      </c>
      <c r="C43" s="9" t="s">
        <v>241</v>
      </c>
      <c r="D43" s="10">
        <v>2015</v>
      </c>
      <c r="E43" s="18">
        <v>115.92189999999999</v>
      </c>
      <c r="F43" s="18">
        <v>130.54509999999999</v>
      </c>
      <c r="G43" s="20">
        <v>151.6131</v>
      </c>
      <c r="H43" s="20">
        <v>184.96629999999999</v>
      </c>
      <c r="I43" s="18">
        <v>247.76900000000001</v>
      </c>
      <c r="J43" s="20"/>
      <c r="K43" s="20"/>
      <c r="L43" s="24" t="s">
        <v>286</v>
      </c>
      <c r="M43" s="48">
        <v>7799</v>
      </c>
      <c r="P43" s="52"/>
      <c r="R43" s="63"/>
    </row>
    <row r="44" spans="1:36" s="5" customFormat="1" x14ac:dyDescent="0.25">
      <c r="A44" s="1"/>
      <c r="B44" s="4" t="s">
        <v>237</v>
      </c>
      <c r="C44" s="13"/>
      <c r="D44" s="13"/>
      <c r="E44" s="17"/>
      <c r="F44" s="17"/>
      <c r="G44" s="17"/>
      <c r="H44" s="17"/>
      <c r="I44" s="17"/>
      <c r="J44" s="19"/>
      <c r="K44" s="19"/>
      <c r="L44" s="24"/>
      <c r="M44" s="26"/>
      <c r="N44" s="28"/>
      <c r="O44" s="30"/>
      <c r="P44" s="52"/>
      <c r="Q44" s="37"/>
      <c r="R44" s="63"/>
      <c r="S44" s="29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5">
      <c r="A45" s="1">
        <v>42</v>
      </c>
      <c r="B45" s="3" t="s">
        <v>44</v>
      </c>
      <c r="C45" s="9" t="s">
        <v>330</v>
      </c>
      <c r="D45" s="9">
        <v>2016</v>
      </c>
      <c r="E45" s="21" t="s">
        <v>318</v>
      </c>
      <c r="F45" s="19">
        <f>(1-((1-Q45)^O45))*1000</f>
        <v>11.521397995038374</v>
      </c>
      <c r="G45" s="21" t="s">
        <v>318</v>
      </c>
      <c r="H45" s="19">
        <f>(1-((1-S45)^O45))*1000</f>
        <v>11.765171357795424</v>
      </c>
      <c r="I45" s="21" t="s">
        <v>318</v>
      </c>
      <c r="L45" s="24"/>
      <c r="N45" s="31">
        <v>2016</v>
      </c>
      <c r="O45" s="31">
        <v>1.75</v>
      </c>
      <c r="P45" s="53">
        <v>6.6</v>
      </c>
      <c r="Q45" s="37">
        <f>P45*0.001</f>
        <v>6.6E-3</v>
      </c>
      <c r="R45" s="64">
        <v>6.74</v>
      </c>
      <c r="S45" s="29">
        <f>R45*0.001</f>
        <v>6.7400000000000003E-3</v>
      </c>
    </row>
    <row r="46" spans="1:36" x14ac:dyDescent="0.25">
      <c r="A46" s="1">
        <v>43</v>
      </c>
      <c r="B46" s="3" t="s">
        <v>46</v>
      </c>
      <c r="C46" s="9" t="s">
        <v>330</v>
      </c>
      <c r="D46" s="9">
        <v>2016</v>
      </c>
      <c r="E46" s="21" t="s">
        <v>318</v>
      </c>
      <c r="F46" s="19">
        <f>(1-((1-Q46)^O46))*1000</f>
        <v>110.19980342666824</v>
      </c>
      <c r="G46" s="21" t="s">
        <v>318</v>
      </c>
      <c r="H46" s="19">
        <f>(1-((1-S46)^O46))*1000</f>
        <v>169.77919221074421</v>
      </c>
      <c r="I46" s="21" t="s">
        <v>318</v>
      </c>
      <c r="L46" s="24"/>
      <c r="N46" s="31">
        <v>2016</v>
      </c>
      <c r="O46" s="31">
        <v>2.85</v>
      </c>
      <c r="P46" s="53">
        <v>40.14</v>
      </c>
      <c r="Q46" s="37">
        <f>P46*0.001</f>
        <v>4.0140000000000002E-2</v>
      </c>
      <c r="R46" s="64">
        <v>63.2</v>
      </c>
      <c r="S46" s="29">
        <f>R46*0.001</f>
        <v>6.3200000000000006E-2</v>
      </c>
    </row>
    <row r="47" spans="1:36" x14ac:dyDescent="0.25">
      <c r="A47" s="1">
        <v>44</v>
      </c>
      <c r="B47" s="14" t="s">
        <v>47</v>
      </c>
      <c r="C47" s="9" t="s">
        <v>313</v>
      </c>
      <c r="D47" s="9" t="s">
        <v>252</v>
      </c>
      <c r="E47" s="21" t="s">
        <v>318</v>
      </c>
      <c r="F47" s="19">
        <f>(1-((1-Q47)^O47))*1000</f>
        <v>64.435127367312944</v>
      </c>
      <c r="G47" s="21" t="s">
        <v>318</v>
      </c>
      <c r="H47" s="19">
        <f>(1-((1-S47)^O47))*1000</f>
        <v>83.882745900435978</v>
      </c>
      <c r="I47" s="18">
        <v>150.5163</v>
      </c>
      <c r="J47" s="47"/>
      <c r="K47" s="47"/>
      <c r="L47" s="24"/>
      <c r="N47" s="28">
        <v>2016</v>
      </c>
      <c r="O47" s="32">
        <v>2.94</v>
      </c>
      <c r="P47" s="56">
        <v>22.4</v>
      </c>
      <c r="Q47" s="39">
        <f>P47*0.001</f>
        <v>2.24E-2</v>
      </c>
      <c r="R47" s="64">
        <v>29.36</v>
      </c>
      <c r="S47" s="29">
        <f>R47*0.001</f>
        <v>2.9360000000000001E-2</v>
      </c>
    </row>
    <row r="48" spans="1:36" x14ac:dyDescent="0.25">
      <c r="A48" s="1">
        <v>45</v>
      </c>
      <c r="B48" s="3" t="s">
        <v>48</v>
      </c>
      <c r="C48" s="9" t="s">
        <v>241</v>
      </c>
      <c r="D48" s="9">
        <v>2014</v>
      </c>
      <c r="E48" s="18">
        <v>64.749679999999998</v>
      </c>
      <c r="F48" s="18">
        <v>156.23910000000001</v>
      </c>
      <c r="G48" s="20">
        <v>74.756460000000004</v>
      </c>
      <c r="H48" s="20">
        <v>188.42410000000001</v>
      </c>
      <c r="I48" s="18">
        <v>211.55549999999999</v>
      </c>
      <c r="J48" s="20"/>
      <c r="K48" s="20"/>
      <c r="L48" s="24" t="s">
        <v>264</v>
      </c>
      <c r="M48" s="48">
        <v>21024</v>
      </c>
      <c r="P48" s="52"/>
      <c r="R48" s="63"/>
    </row>
    <row r="49" spans="1:19" x14ac:dyDescent="0.25">
      <c r="A49" s="1">
        <v>46</v>
      </c>
      <c r="B49" s="14" t="s">
        <v>49</v>
      </c>
      <c r="C49" s="9" t="s">
        <v>313</v>
      </c>
      <c r="D49" s="9">
        <v>2011</v>
      </c>
      <c r="E49" s="21" t="s">
        <v>318</v>
      </c>
      <c r="F49" s="18">
        <f>(1-((1-Q49)^O49))*1000</f>
        <v>154.11933249047115</v>
      </c>
      <c r="G49" s="21" t="s">
        <v>318</v>
      </c>
      <c r="H49" s="18">
        <f>(1-((1-S49)^O49))*1000</f>
        <v>127.63213130182305</v>
      </c>
      <c r="I49" s="18">
        <v>186.43709999999999</v>
      </c>
      <c r="J49" s="47"/>
      <c r="K49" s="47"/>
      <c r="L49" s="24"/>
      <c r="N49" s="28">
        <v>2016</v>
      </c>
      <c r="O49" s="32">
        <v>4.5599999999999996</v>
      </c>
      <c r="P49" s="57">
        <v>36.04</v>
      </c>
      <c r="Q49" s="40">
        <f>P49*0.001</f>
        <v>3.6040000000000003E-2</v>
      </c>
      <c r="R49" s="64">
        <v>29.5</v>
      </c>
      <c r="S49" s="29">
        <f>R49*0.001</f>
        <v>2.9500000000000002E-2</v>
      </c>
    </row>
    <row r="50" spans="1:19" x14ac:dyDescent="0.25">
      <c r="A50" s="1">
        <v>47</v>
      </c>
      <c r="B50" s="3" t="s">
        <v>50</v>
      </c>
      <c r="C50" s="9" t="s">
        <v>241</v>
      </c>
      <c r="D50" s="9">
        <v>2017</v>
      </c>
      <c r="E50" s="18">
        <v>36.694749999999999</v>
      </c>
      <c r="F50" s="18">
        <v>50.768300000000004</v>
      </c>
      <c r="G50" s="20">
        <v>40.517650000000003</v>
      </c>
      <c r="H50" s="20">
        <v>65.615960000000001</v>
      </c>
      <c r="I50" s="18">
        <v>211.55549999999999</v>
      </c>
      <c r="J50" s="20"/>
      <c r="K50" s="20"/>
      <c r="L50" s="24" t="s">
        <v>309</v>
      </c>
      <c r="M50" s="48">
        <v>14262</v>
      </c>
      <c r="P50" s="52"/>
      <c r="R50" s="63"/>
    </row>
    <row r="51" spans="1:19" x14ac:dyDescent="0.25">
      <c r="A51" s="1">
        <v>48</v>
      </c>
      <c r="B51" s="3" t="s">
        <v>51</v>
      </c>
      <c r="C51" s="9" t="s">
        <v>241</v>
      </c>
      <c r="D51" s="10">
        <v>2012</v>
      </c>
      <c r="E51" s="18">
        <v>75.160979999999995</v>
      </c>
      <c r="F51" s="18">
        <v>190.16319999999999</v>
      </c>
      <c r="G51" s="20">
        <v>92.166740000000004</v>
      </c>
      <c r="H51" s="20">
        <v>237.86199999999999</v>
      </c>
      <c r="I51" s="18">
        <v>278.47149999999999</v>
      </c>
      <c r="J51" s="20"/>
      <c r="K51" s="20"/>
      <c r="L51" s="24" t="s">
        <v>312</v>
      </c>
      <c r="M51" s="48">
        <v>4034</v>
      </c>
      <c r="P51" s="52"/>
      <c r="R51" s="63"/>
    </row>
    <row r="52" spans="1:19" x14ac:dyDescent="0.25">
      <c r="A52" s="1">
        <v>49</v>
      </c>
      <c r="B52" s="3" t="s">
        <v>52</v>
      </c>
      <c r="C52" s="9" t="s">
        <v>330</v>
      </c>
      <c r="D52" s="9">
        <v>2016</v>
      </c>
      <c r="E52" s="21" t="s">
        <v>318</v>
      </c>
      <c r="F52" s="19">
        <f>(1-((1-Q52)^O52))*1000</f>
        <v>14.506117005657405</v>
      </c>
      <c r="G52" s="21" t="s">
        <v>318</v>
      </c>
      <c r="H52" s="19">
        <f>(1-((1-S52)^O52))*1000</f>
        <v>16.285173574645427</v>
      </c>
      <c r="I52" s="21" t="s">
        <v>318</v>
      </c>
      <c r="L52" s="24"/>
      <c r="N52" s="28">
        <v>2016</v>
      </c>
      <c r="O52" s="31">
        <v>1.97</v>
      </c>
      <c r="P52" s="53">
        <v>7.39</v>
      </c>
      <c r="Q52" s="37">
        <f>P52*0.001</f>
        <v>7.3899999999999999E-3</v>
      </c>
      <c r="R52" s="64">
        <v>8.3000000000000007</v>
      </c>
      <c r="S52" s="29">
        <f>R52*0.001</f>
        <v>8.3000000000000001E-3</v>
      </c>
    </row>
    <row r="53" spans="1:19" x14ac:dyDescent="0.25">
      <c r="A53" s="1">
        <v>50</v>
      </c>
      <c r="B53" s="3" t="s">
        <v>53</v>
      </c>
      <c r="C53" s="9" t="s">
        <v>330</v>
      </c>
      <c r="D53" s="9">
        <v>2016</v>
      </c>
      <c r="E53" s="21" t="s">
        <v>318</v>
      </c>
      <c r="F53" s="19">
        <f>(1-((1-Q53)^O53))*1000</f>
        <v>16.164489092884594</v>
      </c>
      <c r="G53" s="21" t="s">
        <v>318</v>
      </c>
      <c r="H53" s="19">
        <f>(1-((1-S53)^O53))*1000</f>
        <v>18.708487109783121</v>
      </c>
      <c r="I53" s="21" t="s">
        <v>318</v>
      </c>
      <c r="L53" s="24"/>
      <c r="N53" s="28">
        <v>2016</v>
      </c>
      <c r="O53" s="31">
        <v>1.72</v>
      </c>
      <c r="P53" s="53">
        <v>9.43</v>
      </c>
      <c r="Q53" s="37">
        <f>P53*0.001</f>
        <v>9.4299999999999991E-3</v>
      </c>
      <c r="R53" s="64">
        <v>10.92</v>
      </c>
      <c r="S53" s="29">
        <f>R53*0.001</f>
        <v>1.0920000000000001E-2</v>
      </c>
    </row>
    <row r="54" spans="1:19" x14ac:dyDescent="0.25">
      <c r="A54" s="1">
        <v>51</v>
      </c>
      <c r="B54" s="3" t="s">
        <v>54</v>
      </c>
      <c r="C54" s="9" t="s">
        <v>332</v>
      </c>
      <c r="D54" s="9">
        <v>2016</v>
      </c>
      <c r="E54" s="21" t="s">
        <v>318</v>
      </c>
      <c r="F54" s="19">
        <f>(1-((1-Q54)^O54))*1000</f>
        <v>24.907670742337686</v>
      </c>
      <c r="G54" s="21" t="s">
        <v>318</v>
      </c>
      <c r="H54" s="19">
        <f>(1-((1-S54)^O54))*1000</f>
        <v>29.980961817987485</v>
      </c>
      <c r="I54" s="21" t="s">
        <v>318</v>
      </c>
      <c r="L54" s="24"/>
      <c r="N54" s="28">
        <v>2016</v>
      </c>
      <c r="O54" s="31">
        <v>2.27</v>
      </c>
      <c r="P54" s="53">
        <v>11.05</v>
      </c>
      <c r="Q54" s="37">
        <f>P54*0.001</f>
        <v>1.1050000000000001E-2</v>
      </c>
      <c r="R54" s="64">
        <v>13.32</v>
      </c>
      <c r="S54" s="29">
        <f>R54*0.001</f>
        <v>1.332E-2</v>
      </c>
    </row>
    <row r="55" spans="1:19" x14ac:dyDescent="0.25">
      <c r="A55" s="1">
        <v>52</v>
      </c>
      <c r="B55" s="3" t="s">
        <v>55</v>
      </c>
      <c r="C55" s="9" t="s">
        <v>241</v>
      </c>
      <c r="D55" s="9">
        <v>2004</v>
      </c>
      <c r="E55" s="18">
        <v>89.059290000000004</v>
      </c>
      <c r="F55" s="18">
        <v>284.3458</v>
      </c>
      <c r="G55" s="20">
        <v>103.7891</v>
      </c>
      <c r="H55" s="20">
        <v>346.45170000000002</v>
      </c>
      <c r="I55" s="18">
        <v>377.25349999999997</v>
      </c>
      <c r="J55" s="20"/>
      <c r="K55" s="20"/>
      <c r="L55" s="24" t="s">
        <v>258</v>
      </c>
      <c r="M55" s="48">
        <v>13451</v>
      </c>
      <c r="O55" s="32"/>
      <c r="P55" s="52"/>
      <c r="R55" s="63"/>
    </row>
    <row r="56" spans="1:19" x14ac:dyDescent="0.25">
      <c r="A56" s="1">
        <v>53</v>
      </c>
      <c r="B56" s="14" t="s">
        <v>56</v>
      </c>
      <c r="C56" s="9" t="s">
        <v>313</v>
      </c>
      <c r="D56" s="9">
        <v>2015</v>
      </c>
      <c r="E56" s="21" t="s">
        <v>318</v>
      </c>
      <c r="F56" s="18">
        <f t="shared" ref="F56:F63" si="0">(1-((1-Q56)^O56))*1000</f>
        <v>239.18332217409221</v>
      </c>
      <c r="G56" s="21" t="s">
        <v>318</v>
      </c>
      <c r="H56" s="18">
        <f t="shared" ref="H56:H63" si="1">(1-((1-S56)^O56))*1000</f>
        <v>345.21183180026628</v>
      </c>
      <c r="I56" s="18">
        <v>363.40890000000002</v>
      </c>
      <c r="J56" s="47"/>
      <c r="K56" s="47"/>
      <c r="L56" s="24"/>
      <c r="O56" s="32">
        <v>4.74</v>
      </c>
      <c r="P56" s="53">
        <v>56.04</v>
      </c>
      <c r="Q56" s="38">
        <f t="shared" ref="Q56:Q63" si="2">P56*0.001</f>
        <v>5.604E-2</v>
      </c>
      <c r="R56" s="64">
        <v>85.46</v>
      </c>
      <c r="S56" s="29">
        <f t="shared" ref="S56:S63" si="3">R56*0.001</f>
        <v>8.5459999999999994E-2</v>
      </c>
    </row>
    <row r="57" spans="1:19" x14ac:dyDescent="0.25">
      <c r="A57" s="1">
        <v>54</v>
      </c>
      <c r="B57" s="3" t="s">
        <v>57</v>
      </c>
      <c r="C57" s="9" t="s">
        <v>330</v>
      </c>
      <c r="D57" s="9">
        <v>2016</v>
      </c>
      <c r="E57" s="21" t="s">
        <v>318</v>
      </c>
      <c r="F57" s="19">
        <f t="shared" si="0"/>
        <v>25.689685843568899</v>
      </c>
      <c r="G57" s="21" t="s">
        <v>318</v>
      </c>
      <c r="H57" s="19">
        <f t="shared" si="1"/>
        <v>29.887040634848372</v>
      </c>
      <c r="I57" s="21" t="s">
        <v>318</v>
      </c>
      <c r="L57" s="24"/>
      <c r="N57" s="28">
        <v>2016</v>
      </c>
      <c r="O57" s="31">
        <v>2.67</v>
      </c>
      <c r="P57" s="52">
        <v>9.6999999999999993</v>
      </c>
      <c r="Q57" s="37">
        <f t="shared" si="2"/>
        <v>9.7000000000000003E-3</v>
      </c>
      <c r="R57" s="63">
        <v>11.3</v>
      </c>
      <c r="S57" s="29">
        <f t="shared" si="3"/>
        <v>1.1300000000000001E-2</v>
      </c>
    </row>
    <row r="58" spans="1:19" x14ac:dyDescent="0.25">
      <c r="A58" s="1">
        <v>55</v>
      </c>
      <c r="B58" s="3" t="s">
        <v>58</v>
      </c>
      <c r="C58" s="9" t="s">
        <v>330</v>
      </c>
      <c r="D58" s="9">
        <v>2016</v>
      </c>
      <c r="E58" s="21" t="s">
        <v>318</v>
      </c>
      <c r="F58" s="19">
        <f t="shared" si="0"/>
        <v>70.627724503356077</v>
      </c>
      <c r="G58" s="21" t="s">
        <v>318</v>
      </c>
      <c r="H58" s="19">
        <f t="shared" si="1"/>
        <v>82.713822616563576</v>
      </c>
      <c r="I58" s="21" t="s">
        <v>318</v>
      </c>
      <c r="L58" s="24"/>
      <c r="N58" s="28">
        <v>2016</v>
      </c>
      <c r="O58" s="31">
        <v>4.01</v>
      </c>
      <c r="P58" s="52">
        <v>18.100000000000001</v>
      </c>
      <c r="Q58" s="37">
        <f t="shared" si="2"/>
        <v>1.8100000000000002E-2</v>
      </c>
      <c r="R58" s="63">
        <v>21.3</v>
      </c>
      <c r="S58" s="29">
        <f t="shared" si="3"/>
        <v>2.1299999999999999E-2</v>
      </c>
    </row>
    <row r="59" spans="1:19" x14ac:dyDescent="0.25">
      <c r="A59" s="1">
        <v>56</v>
      </c>
      <c r="B59" s="3" t="s">
        <v>59</v>
      </c>
      <c r="C59" s="9" t="s">
        <v>330</v>
      </c>
      <c r="D59" s="9">
        <v>2016</v>
      </c>
      <c r="E59" s="21" t="s">
        <v>318</v>
      </c>
      <c r="F59" s="19">
        <f t="shared" si="0"/>
        <v>12.18839686556128</v>
      </c>
      <c r="G59" s="21" t="s">
        <v>318</v>
      </c>
      <c r="H59" s="20">
        <f t="shared" si="1"/>
        <v>14.276104916036036</v>
      </c>
      <c r="I59" s="21" t="s">
        <v>318</v>
      </c>
      <c r="J59" s="47"/>
      <c r="K59" s="47"/>
      <c r="L59" s="24"/>
      <c r="N59" s="28">
        <v>2016</v>
      </c>
      <c r="O59" s="31">
        <v>1.91</v>
      </c>
      <c r="P59" s="52">
        <v>6.4</v>
      </c>
      <c r="Q59" s="42">
        <f t="shared" si="2"/>
        <v>6.4000000000000003E-3</v>
      </c>
      <c r="R59" s="63">
        <v>7.5</v>
      </c>
      <c r="S59" s="29">
        <f t="shared" si="3"/>
        <v>7.4999999999999997E-3</v>
      </c>
    </row>
    <row r="60" spans="1:19" x14ac:dyDescent="0.25">
      <c r="A60" s="1">
        <v>57</v>
      </c>
      <c r="B60" s="3" t="s">
        <v>60</v>
      </c>
      <c r="C60" s="9" t="s">
        <v>330</v>
      </c>
      <c r="D60" s="9">
        <v>2016</v>
      </c>
      <c r="E60" s="21" t="s">
        <v>318</v>
      </c>
      <c r="F60" s="19">
        <f t="shared" si="0"/>
        <v>17.11461239165213</v>
      </c>
      <c r="G60" s="21" t="s">
        <v>318</v>
      </c>
      <c r="H60" s="19">
        <f t="shared" si="1"/>
        <v>20.116306432856224</v>
      </c>
      <c r="I60" s="21" t="s">
        <v>318</v>
      </c>
      <c r="L60" s="24"/>
      <c r="N60" s="28">
        <v>2016</v>
      </c>
      <c r="O60" s="31">
        <v>2.5299999999999998</v>
      </c>
      <c r="P60" s="52">
        <v>6.8</v>
      </c>
      <c r="Q60" s="42">
        <f t="shared" si="2"/>
        <v>6.7999999999999996E-3</v>
      </c>
      <c r="R60" s="64">
        <v>8</v>
      </c>
      <c r="S60" s="29">
        <f t="shared" si="3"/>
        <v>8.0000000000000002E-3</v>
      </c>
    </row>
    <row r="61" spans="1:19" x14ac:dyDescent="0.25">
      <c r="A61" s="1">
        <v>58</v>
      </c>
      <c r="B61" s="3" t="s">
        <v>61</v>
      </c>
      <c r="C61" s="9" t="s">
        <v>313</v>
      </c>
      <c r="D61" s="9">
        <v>2014</v>
      </c>
      <c r="E61" s="21" t="s">
        <v>318</v>
      </c>
      <c r="F61" s="19">
        <f t="shared" si="0"/>
        <v>198.9964335030129</v>
      </c>
      <c r="G61" s="21" t="s">
        <v>318</v>
      </c>
      <c r="H61" s="19">
        <f t="shared" si="1"/>
        <v>280.47844221855723</v>
      </c>
      <c r="I61" s="18">
        <v>403.54230000000001</v>
      </c>
      <c r="J61" s="47"/>
      <c r="K61" s="47"/>
      <c r="L61" s="24"/>
      <c r="N61" s="28">
        <v>2014</v>
      </c>
      <c r="O61" s="30">
        <v>4.66</v>
      </c>
      <c r="P61" s="52">
        <v>46.5</v>
      </c>
      <c r="Q61" s="37">
        <f t="shared" si="2"/>
        <v>4.65E-2</v>
      </c>
      <c r="R61" s="63">
        <v>68.2</v>
      </c>
      <c r="S61" s="29">
        <f t="shared" si="3"/>
        <v>6.8200000000000011E-2</v>
      </c>
    </row>
    <row r="62" spans="1:19" x14ac:dyDescent="0.25">
      <c r="A62" s="1">
        <v>59</v>
      </c>
      <c r="B62" s="3" t="s">
        <v>62</v>
      </c>
      <c r="C62" s="9" t="s">
        <v>314</v>
      </c>
      <c r="D62" s="9">
        <v>2011</v>
      </c>
      <c r="E62" s="21" t="s">
        <v>318</v>
      </c>
      <c r="F62" s="19">
        <f t="shared" si="0"/>
        <v>487.80733129199484</v>
      </c>
      <c r="G62" s="21" t="s">
        <v>318</v>
      </c>
      <c r="H62" s="19">
        <f t="shared" si="1"/>
        <v>608.6436838917333</v>
      </c>
      <c r="I62" s="18">
        <v>443.4237</v>
      </c>
      <c r="J62" s="47"/>
      <c r="K62" s="47"/>
      <c r="L62" s="24"/>
      <c r="N62" s="28">
        <v>2011</v>
      </c>
      <c r="O62" s="30">
        <v>6.77</v>
      </c>
      <c r="P62" s="58">
        <v>94.1</v>
      </c>
      <c r="Q62" s="37">
        <f t="shared" si="2"/>
        <v>9.4100000000000003E-2</v>
      </c>
      <c r="R62" s="64">
        <v>129.4</v>
      </c>
      <c r="S62" s="29">
        <f t="shared" si="3"/>
        <v>0.12940000000000002</v>
      </c>
    </row>
    <row r="63" spans="1:19" x14ac:dyDescent="0.25">
      <c r="A63" s="1">
        <v>60</v>
      </c>
      <c r="B63" s="3" t="s">
        <v>63</v>
      </c>
      <c r="C63" s="9" t="s">
        <v>313</v>
      </c>
      <c r="D63" s="9" t="s">
        <v>249</v>
      </c>
      <c r="E63" s="21" t="s">
        <v>318</v>
      </c>
      <c r="F63" s="19">
        <f t="shared" si="0"/>
        <v>33.481278747217623</v>
      </c>
      <c r="G63" s="21" t="s">
        <v>318</v>
      </c>
      <c r="H63" s="19">
        <f t="shared" si="1"/>
        <v>38.823722938825853</v>
      </c>
      <c r="I63" s="18">
        <v>63.596229999999998</v>
      </c>
      <c r="J63" s="47"/>
      <c r="K63" s="47"/>
      <c r="L63" s="24"/>
      <c r="N63" s="28">
        <v>2011</v>
      </c>
      <c r="O63" s="30">
        <v>2.1800000000000002</v>
      </c>
      <c r="P63" s="52">
        <v>15.5</v>
      </c>
      <c r="Q63" s="37">
        <f t="shared" si="2"/>
        <v>1.55E-2</v>
      </c>
      <c r="R63" s="63">
        <v>18</v>
      </c>
      <c r="S63" s="29">
        <f t="shared" si="3"/>
        <v>1.8000000000000002E-2</v>
      </c>
    </row>
    <row r="64" spans="1:19" x14ac:dyDescent="0.25">
      <c r="A64" s="1">
        <v>61</v>
      </c>
      <c r="B64" s="14" t="s">
        <v>321</v>
      </c>
      <c r="C64" s="9" t="s">
        <v>241</v>
      </c>
      <c r="D64" s="9">
        <v>2013</v>
      </c>
      <c r="E64" s="19">
        <v>130.10900000000001</v>
      </c>
      <c r="F64" s="19">
        <v>343.23</v>
      </c>
      <c r="G64" s="19">
        <v>150.5753</v>
      </c>
      <c r="H64" s="19">
        <v>405.1164</v>
      </c>
      <c r="I64" s="19">
        <v>445.19799999999998</v>
      </c>
      <c r="L64" s="24"/>
      <c r="O64" s="33"/>
      <c r="P64" s="52"/>
      <c r="R64" s="63"/>
    </row>
    <row r="65" spans="1:36" s="5" customFormat="1" x14ac:dyDescent="0.25">
      <c r="A65" s="1"/>
      <c r="B65" s="4" t="s">
        <v>65</v>
      </c>
      <c r="C65" s="13"/>
      <c r="D65" s="13"/>
      <c r="E65" s="17"/>
      <c r="F65" s="17"/>
      <c r="G65" s="17"/>
      <c r="H65" s="17"/>
      <c r="I65" s="17"/>
      <c r="J65" s="19"/>
      <c r="K65" s="19"/>
      <c r="L65" s="24"/>
      <c r="M65" s="26"/>
      <c r="N65" s="28"/>
      <c r="O65" s="30"/>
      <c r="P65" s="52"/>
      <c r="Q65" s="37"/>
      <c r="R65" s="63"/>
      <c r="S65" s="29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>
        <v>62</v>
      </c>
      <c r="B66" s="14" t="s">
        <v>64</v>
      </c>
      <c r="C66" s="9" t="s">
        <v>313</v>
      </c>
      <c r="D66" s="9">
        <v>2011</v>
      </c>
      <c r="E66" s="21" t="s">
        <v>318</v>
      </c>
      <c r="F66" s="19">
        <f>(1-((1-Q66)^O66))*1000</f>
        <v>300.81007548364937</v>
      </c>
      <c r="G66" s="21" t="s">
        <v>318</v>
      </c>
      <c r="H66" s="19">
        <f>(1-((1-S66)^O66))*1000</f>
        <v>388.56663969019746</v>
      </c>
      <c r="I66" s="20">
        <v>440.3707</v>
      </c>
      <c r="J66" s="47"/>
      <c r="K66" s="47"/>
      <c r="L66" s="24"/>
      <c r="N66" s="28">
        <v>2016</v>
      </c>
      <c r="O66" s="31">
        <v>5.6</v>
      </c>
      <c r="P66" s="53">
        <v>61.9</v>
      </c>
      <c r="Q66" s="37">
        <f>P66*0.001</f>
        <v>6.1899999999999997E-2</v>
      </c>
      <c r="R66" s="64">
        <v>84.1</v>
      </c>
      <c r="S66" s="29">
        <f>R66*0.001</f>
        <v>8.4099999999999994E-2</v>
      </c>
    </row>
    <row r="67" spans="1:36" x14ac:dyDescent="0.25">
      <c r="A67" s="1">
        <v>63</v>
      </c>
      <c r="B67" s="3" t="s">
        <v>67</v>
      </c>
      <c r="C67" s="9" t="s">
        <v>330</v>
      </c>
      <c r="D67" s="9">
        <v>2016</v>
      </c>
      <c r="F67" s="19">
        <f t="shared" ref="F67" si="4">(1-((1-Q67)^O67))*1000</f>
        <v>5.6039540051308068</v>
      </c>
      <c r="H67" s="19">
        <f t="shared" ref="H67" si="5">(1-((1-S67)^O67))*1000</f>
        <v>6.92154435154968</v>
      </c>
      <c r="L67" s="24"/>
      <c r="N67" s="28">
        <v>2016</v>
      </c>
      <c r="O67" s="30">
        <v>1.81</v>
      </c>
      <c r="P67" s="52">
        <v>3.1</v>
      </c>
      <c r="Q67" s="37">
        <f>P67*0.001</f>
        <v>3.1000000000000003E-3</v>
      </c>
      <c r="R67" s="65">
        <v>3.83</v>
      </c>
      <c r="S67" s="29">
        <f>R67*0.001</f>
        <v>3.8300000000000001E-3</v>
      </c>
    </row>
    <row r="68" spans="1:36" x14ac:dyDescent="0.25">
      <c r="A68" s="1">
        <v>64</v>
      </c>
      <c r="B68" s="3" t="s">
        <v>68</v>
      </c>
      <c r="C68" s="9" t="s">
        <v>241</v>
      </c>
      <c r="D68" s="9">
        <v>2006</v>
      </c>
      <c r="E68" s="18">
        <v>77.865880000000004</v>
      </c>
      <c r="F68" s="18">
        <v>171.0264</v>
      </c>
      <c r="G68" s="20">
        <v>88.954509999999999</v>
      </c>
      <c r="H68" s="20">
        <v>183.2039</v>
      </c>
      <c r="I68" s="20">
        <v>210.46770000000001</v>
      </c>
      <c r="J68" s="20"/>
      <c r="K68" s="20"/>
      <c r="L68" s="24" t="s">
        <v>294</v>
      </c>
      <c r="M68" s="48">
        <v>6935</v>
      </c>
      <c r="P68" s="52"/>
      <c r="R68" s="63"/>
    </row>
    <row r="69" spans="1:36" x14ac:dyDescent="0.25">
      <c r="A69" s="1">
        <v>65</v>
      </c>
      <c r="B69" s="3" t="s">
        <v>69</v>
      </c>
      <c r="C69" s="9" t="s">
        <v>241</v>
      </c>
      <c r="D69" s="9">
        <v>2014</v>
      </c>
      <c r="E69" s="18">
        <v>126.5624</v>
      </c>
      <c r="F69" s="18">
        <v>288.67700000000002</v>
      </c>
      <c r="G69" s="20">
        <v>149.4273</v>
      </c>
      <c r="H69" s="20">
        <v>358.14339999999999</v>
      </c>
      <c r="I69" s="20">
        <v>408.2774</v>
      </c>
      <c r="J69" s="20"/>
      <c r="K69" s="20"/>
      <c r="L69" s="24" t="s">
        <v>295</v>
      </c>
      <c r="M69" s="48">
        <v>15840</v>
      </c>
      <c r="O69" s="31"/>
      <c r="P69" s="52"/>
      <c r="R69" s="63"/>
    </row>
    <row r="70" spans="1:36" x14ac:dyDescent="0.25">
      <c r="A70" s="1">
        <v>66</v>
      </c>
      <c r="B70" s="14" t="s">
        <v>71</v>
      </c>
      <c r="C70" s="9" t="s">
        <v>244</v>
      </c>
      <c r="D70" s="9">
        <v>2010</v>
      </c>
      <c r="E70" s="21" t="s">
        <v>318</v>
      </c>
      <c r="F70" s="19">
        <f>(1-((1-Q70)^O70))*1000</f>
        <v>79.483582628040892</v>
      </c>
      <c r="G70" s="21" t="s">
        <v>318</v>
      </c>
      <c r="H70" s="19">
        <f>(1-((1-S70)^O70))*1000</f>
        <v>98.199851087472865</v>
      </c>
      <c r="I70" s="20">
        <v>390.0915</v>
      </c>
      <c r="J70" s="47"/>
      <c r="K70" s="47"/>
      <c r="L70" s="24"/>
      <c r="N70" s="28">
        <v>2016</v>
      </c>
      <c r="O70" s="32">
        <v>2.38</v>
      </c>
      <c r="P70" s="53">
        <v>34.200000000000003</v>
      </c>
      <c r="Q70" s="38">
        <f>P70*0.001</f>
        <v>3.4200000000000001E-2</v>
      </c>
      <c r="R70" s="64">
        <v>42.5</v>
      </c>
      <c r="S70" s="29">
        <f>R70*0.001</f>
        <v>4.2500000000000003E-2</v>
      </c>
    </row>
    <row r="71" spans="1:36" x14ac:dyDescent="0.25">
      <c r="A71" s="1">
        <v>67</v>
      </c>
      <c r="B71" s="3" t="s">
        <v>74</v>
      </c>
      <c r="C71" s="9" t="s">
        <v>330</v>
      </c>
      <c r="D71" s="9">
        <v>2016</v>
      </c>
      <c r="E71" s="21" t="s">
        <v>318</v>
      </c>
      <c r="F71" s="19">
        <f>(1-((1-Q71)^O71))*1000</f>
        <v>13.733676869254419</v>
      </c>
      <c r="G71" s="21" t="s">
        <v>318</v>
      </c>
      <c r="H71" s="19">
        <f>(1-((1-S71)^O71))*1000</f>
        <v>15.988717443527257</v>
      </c>
      <c r="I71" s="21" t="s">
        <v>318</v>
      </c>
      <c r="L71" s="24"/>
      <c r="N71" s="28">
        <v>2016</v>
      </c>
      <c r="O71" s="31">
        <v>1.62</v>
      </c>
      <c r="P71" s="52">
        <v>8.5</v>
      </c>
      <c r="Q71" s="37">
        <f>P71*0.001</f>
        <v>8.5000000000000006E-3</v>
      </c>
      <c r="R71" s="63">
        <v>9.9</v>
      </c>
      <c r="S71" s="29">
        <f>R71*0.001</f>
        <v>9.9000000000000008E-3</v>
      </c>
    </row>
    <row r="72" spans="1:36" x14ac:dyDescent="0.25">
      <c r="A72" s="1">
        <v>68</v>
      </c>
      <c r="B72" s="3" t="s">
        <v>79</v>
      </c>
      <c r="C72" s="9" t="s">
        <v>330</v>
      </c>
      <c r="D72" s="9">
        <v>2016</v>
      </c>
      <c r="E72" s="21" t="s">
        <v>318</v>
      </c>
      <c r="F72" s="19">
        <f>(1-((1-Q72)^O72))*1000</f>
        <v>1.6797647121365999</v>
      </c>
      <c r="G72" s="21" t="s">
        <v>318</v>
      </c>
      <c r="H72" s="19">
        <f>(1-((1-S72)^O72))*1000</f>
        <v>2.6634082415362137</v>
      </c>
      <c r="I72" s="21" t="s">
        <v>318</v>
      </c>
      <c r="L72" s="24"/>
      <c r="N72" s="28">
        <v>2016</v>
      </c>
      <c r="O72" s="31">
        <v>1.2</v>
      </c>
      <c r="P72" s="52">
        <v>1.4</v>
      </c>
      <c r="Q72" s="37">
        <f>P72*0.001</f>
        <v>1.4E-3</v>
      </c>
      <c r="R72" s="63">
        <v>2.2200000000000002</v>
      </c>
      <c r="S72" s="37">
        <f>R72*0.001</f>
        <v>2.2200000000000002E-3</v>
      </c>
    </row>
    <row r="73" spans="1:36" x14ac:dyDescent="0.25">
      <c r="A73" s="1">
        <v>69</v>
      </c>
      <c r="B73" s="3" t="s">
        <v>81</v>
      </c>
      <c r="C73" s="9" t="s">
        <v>241</v>
      </c>
      <c r="D73" s="9">
        <v>2017</v>
      </c>
      <c r="E73" s="18">
        <v>52.99635</v>
      </c>
      <c r="F73" s="18">
        <v>127.524</v>
      </c>
      <c r="G73" s="20">
        <v>63.058</v>
      </c>
      <c r="H73" s="20">
        <v>153.65549999999999</v>
      </c>
      <c r="I73" s="20">
        <v>183.2362</v>
      </c>
      <c r="J73" s="20"/>
      <c r="K73" s="20"/>
      <c r="L73" s="24" t="s">
        <v>298</v>
      </c>
      <c r="M73" s="48">
        <v>41691</v>
      </c>
      <c r="P73" s="52"/>
      <c r="R73" s="63"/>
    </row>
    <row r="74" spans="1:36" x14ac:dyDescent="0.25">
      <c r="A74" s="1">
        <v>70</v>
      </c>
      <c r="B74" s="3" t="s">
        <v>82</v>
      </c>
      <c r="C74" s="9" t="s">
        <v>241</v>
      </c>
      <c r="D74" s="9">
        <v>2015</v>
      </c>
      <c r="E74" s="18">
        <v>78.471339999999998</v>
      </c>
      <c r="F74" s="18">
        <v>140.1704</v>
      </c>
      <c r="G74" s="20">
        <v>92.886619999999994</v>
      </c>
      <c r="H74" s="20">
        <v>176.05840000000001</v>
      </c>
      <c r="I74" s="20">
        <v>216.57769999999999</v>
      </c>
      <c r="J74" s="20"/>
      <c r="K74" s="20"/>
      <c r="L74" s="24" t="s">
        <v>297</v>
      </c>
      <c r="M74" s="48">
        <v>574808</v>
      </c>
      <c r="P74" s="52"/>
      <c r="R74" s="63"/>
    </row>
    <row r="75" spans="1:36" x14ac:dyDescent="0.25">
      <c r="A75" s="1">
        <v>71</v>
      </c>
      <c r="B75" s="3" t="s">
        <v>329</v>
      </c>
      <c r="C75" s="9" t="s">
        <v>330</v>
      </c>
      <c r="D75" s="9">
        <v>2016</v>
      </c>
      <c r="E75" s="21" t="s">
        <v>318</v>
      </c>
      <c r="F75" s="19">
        <f>(1-((1-Q75)^O75))*1000</f>
        <v>21.980952942028175</v>
      </c>
      <c r="G75" s="21" t="s">
        <v>318</v>
      </c>
      <c r="H75" s="19">
        <f>(1-((1-S75)^O75))*1000</f>
        <v>25.59815864769044</v>
      </c>
      <c r="I75" s="21" t="s">
        <v>318</v>
      </c>
      <c r="L75" s="24"/>
      <c r="N75" s="28">
        <v>2016</v>
      </c>
      <c r="O75" s="31">
        <v>1.66</v>
      </c>
      <c r="P75" s="52">
        <v>13.3</v>
      </c>
      <c r="Q75" s="37">
        <f>P75*0.001</f>
        <v>1.3300000000000001E-2</v>
      </c>
      <c r="R75" s="63">
        <v>15.5</v>
      </c>
      <c r="S75" s="29">
        <f>R75*0.001</f>
        <v>1.55E-2</v>
      </c>
    </row>
    <row r="76" spans="1:36" x14ac:dyDescent="0.25">
      <c r="A76" s="1">
        <v>72</v>
      </c>
      <c r="B76" s="3" t="s">
        <v>84</v>
      </c>
      <c r="C76" s="9" t="s">
        <v>330</v>
      </c>
      <c r="D76" s="9">
        <v>2016</v>
      </c>
      <c r="E76" s="21" t="s">
        <v>318</v>
      </c>
      <c r="F76" s="19">
        <f>(1-((1-Q76)^O76))*1000</f>
        <v>2.7348559460853572</v>
      </c>
      <c r="G76" s="21" t="s">
        <v>318</v>
      </c>
      <c r="H76" s="19">
        <f>(1-((1-S76)^O76))*1000</f>
        <v>3.885689362798761</v>
      </c>
      <c r="I76" s="21" t="s">
        <v>318</v>
      </c>
      <c r="L76" s="24"/>
      <c r="N76" s="28">
        <v>2016</v>
      </c>
      <c r="O76" s="31">
        <v>1.44</v>
      </c>
      <c r="P76" s="52">
        <v>1.9</v>
      </c>
      <c r="Q76" s="37">
        <f>P76*0.001</f>
        <v>1.9E-3</v>
      </c>
      <c r="R76" s="63">
        <v>2.7</v>
      </c>
      <c r="S76" s="29">
        <f>R76*0.001</f>
        <v>2.7000000000000001E-3</v>
      </c>
    </row>
    <row r="77" spans="1:36" x14ac:dyDescent="0.25">
      <c r="A77" s="1">
        <v>73</v>
      </c>
      <c r="B77" s="3" t="s">
        <v>85</v>
      </c>
      <c r="C77" s="9" t="s">
        <v>241</v>
      </c>
      <c r="D77" s="9">
        <v>2012</v>
      </c>
      <c r="E77" s="18">
        <v>53.543059999999997</v>
      </c>
      <c r="F77" s="18">
        <v>112.31910000000001</v>
      </c>
      <c r="G77" s="20">
        <v>62.127319999999997</v>
      </c>
      <c r="H77" s="20">
        <v>134.59299999999999</v>
      </c>
      <c r="I77" s="20">
        <v>149.32089999999999</v>
      </c>
      <c r="J77" s="20"/>
      <c r="K77" s="20"/>
      <c r="L77" s="24" t="s">
        <v>257</v>
      </c>
      <c r="M77" s="48">
        <v>6608</v>
      </c>
      <c r="P77" s="52"/>
      <c r="R77" s="63"/>
    </row>
    <row r="78" spans="1:36" x14ac:dyDescent="0.25">
      <c r="A78" s="1">
        <v>74</v>
      </c>
      <c r="B78" s="3" t="s">
        <v>86</v>
      </c>
      <c r="C78" s="9" t="s">
        <v>241</v>
      </c>
      <c r="D78" s="9">
        <v>2014</v>
      </c>
      <c r="E78" s="18">
        <v>77.636489999999995</v>
      </c>
      <c r="F78" s="18">
        <v>242.2423</v>
      </c>
      <c r="G78" s="20">
        <v>91.855999999999995</v>
      </c>
      <c r="H78" s="20">
        <v>300.81610000000001</v>
      </c>
      <c r="I78" s="20">
        <v>345.75389999999999</v>
      </c>
      <c r="J78" s="20"/>
      <c r="K78" s="20"/>
      <c r="L78" s="24" t="s">
        <v>296</v>
      </c>
      <c r="M78" s="48">
        <v>14572</v>
      </c>
      <c r="P78" s="52"/>
      <c r="R78" s="63"/>
    </row>
    <row r="79" spans="1:36" ht="17.25" customHeight="1" x14ac:dyDescent="0.25">
      <c r="A79" s="1">
        <v>75</v>
      </c>
      <c r="B79" s="3" t="s">
        <v>326</v>
      </c>
      <c r="C79" s="9" t="s">
        <v>330</v>
      </c>
      <c r="D79" s="9">
        <v>2016</v>
      </c>
      <c r="E79" s="21" t="s">
        <v>318</v>
      </c>
      <c r="F79" s="19">
        <f>(1-((1-Q79)^O79))*1000</f>
        <v>28.642757774901551</v>
      </c>
      <c r="G79" s="21" t="s">
        <v>318</v>
      </c>
      <c r="H79" s="19">
        <f>(1-((1-S79)^O79))*1000</f>
        <v>37.852170281680642</v>
      </c>
      <c r="I79" s="21" t="s">
        <v>318</v>
      </c>
      <c r="L79" s="24"/>
      <c r="N79" s="28">
        <v>2016</v>
      </c>
      <c r="O79" s="31">
        <v>1.91</v>
      </c>
      <c r="P79" s="54">
        <v>15.1</v>
      </c>
      <c r="Q79" s="37">
        <f>P79*0.001</f>
        <v>1.5100000000000001E-2</v>
      </c>
      <c r="R79" s="63">
        <v>20</v>
      </c>
      <c r="S79" s="29">
        <f>R79*0.001</f>
        <v>0.02</v>
      </c>
    </row>
    <row r="80" spans="1:36" x14ac:dyDescent="0.25">
      <c r="A80" s="1">
        <v>76</v>
      </c>
      <c r="B80" s="3" t="s">
        <v>327</v>
      </c>
      <c r="C80" s="9" t="s">
        <v>330</v>
      </c>
      <c r="D80" s="9">
        <v>2016</v>
      </c>
      <c r="E80" s="21" t="s">
        <v>318</v>
      </c>
      <c r="F80" s="19">
        <f>(1-((1-Q80)^O80))*1000</f>
        <v>3.392162953557043</v>
      </c>
      <c r="G80" s="21" t="s">
        <v>318</v>
      </c>
      <c r="H80" s="19">
        <f>(1-((1-S80)^O80))*1000</f>
        <v>3.9768492748846196</v>
      </c>
      <c r="I80" s="21" t="s">
        <v>318</v>
      </c>
      <c r="L80" s="24"/>
      <c r="N80" s="28">
        <v>2016</v>
      </c>
      <c r="O80" s="31">
        <v>1.17</v>
      </c>
      <c r="P80" s="52">
        <v>2.9</v>
      </c>
      <c r="Q80" s="37">
        <f>P80*0.001</f>
        <v>2.8999999999999998E-3</v>
      </c>
      <c r="R80" s="63">
        <v>3.4</v>
      </c>
      <c r="S80" s="29">
        <f>R80*0.001</f>
        <v>3.3999999999999998E-3</v>
      </c>
    </row>
    <row r="81" spans="1:19" x14ac:dyDescent="0.25">
      <c r="A81" s="1">
        <v>77</v>
      </c>
      <c r="B81" s="14" t="s">
        <v>88</v>
      </c>
      <c r="C81" s="9" t="s">
        <v>313</v>
      </c>
      <c r="D81" s="9">
        <v>2015</v>
      </c>
      <c r="E81" s="21" t="s">
        <v>318</v>
      </c>
      <c r="F81" s="19">
        <f>(1-((1-Q81)^O81))*1000</f>
        <v>27.708201441049241</v>
      </c>
      <c r="G81" s="21" t="s">
        <v>318</v>
      </c>
      <c r="H81" s="19">
        <f>(1-((1-S81)^O81))*1000</f>
        <v>32.153564170890988</v>
      </c>
      <c r="I81" s="20">
        <v>121.599</v>
      </c>
      <c r="J81" s="47"/>
      <c r="K81" s="47"/>
      <c r="L81" s="24"/>
      <c r="N81" s="28">
        <v>2016</v>
      </c>
      <c r="O81" s="32">
        <v>2.73</v>
      </c>
      <c r="P81" s="53">
        <v>10.24</v>
      </c>
      <c r="Q81" s="38">
        <f>P81*0.001</f>
        <v>1.0240000000000001E-2</v>
      </c>
      <c r="R81" s="64">
        <v>11.9</v>
      </c>
      <c r="S81" s="29">
        <f>R81*0.001</f>
        <v>1.1900000000000001E-2</v>
      </c>
    </row>
    <row r="82" spans="1:19" x14ac:dyDescent="0.25">
      <c r="A82" s="1">
        <v>78</v>
      </c>
      <c r="B82" s="14" t="s">
        <v>89</v>
      </c>
      <c r="C82" s="9" t="s">
        <v>313</v>
      </c>
      <c r="D82" s="9">
        <v>2017</v>
      </c>
      <c r="E82" s="21" t="s">
        <v>318</v>
      </c>
      <c r="F82" s="19">
        <f>(1-((1-Q82)^O82))*1000</f>
        <v>103.2505641998186</v>
      </c>
      <c r="G82" s="21" t="s">
        <v>318</v>
      </c>
      <c r="H82" s="19">
        <f>(1-((1-S82)^O82))*1000</f>
        <v>127.99329360158885</v>
      </c>
      <c r="I82" s="20">
        <v>289.97989999999999</v>
      </c>
      <c r="J82" s="47"/>
      <c r="K82" s="47"/>
      <c r="L82" s="24"/>
      <c r="N82" s="28">
        <v>2016</v>
      </c>
      <c r="O82" s="35">
        <v>2.7090000000000001</v>
      </c>
      <c r="P82" s="53">
        <v>39.43</v>
      </c>
      <c r="Q82" s="38">
        <f>P82*0.001</f>
        <v>3.943E-2</v>
      </c>
      <c r="R82" s="64">
        <v>49.3</v>
      </c>
      <c r="S82" s="29">
        <f>R82*0.001</f>
        <v>4.9299999999999997E-2</v>
      </c>
    </row>
    <row r="83" spans="1:19" x14ac:dyDescent="0.25">
      <c r="A83" s="1">
        <v>79</v>
      </c>
      <c r="B83" s="3" t="s">
        <v>90</v>
      </c>
      <c r="C83" s="9" t="s">
        <v>330</v>
      </c>
      <c r="D83" s="9">
        <v>2016</v>
      </c>
      <c r="E83" s="21" t="s">
        <v>318</v>
      </c>
      <c r="F83" s="19">
        <f>(1-((1-Q83)^O83))*1000</f>
        <v>15.924529478093753</v>
      </c>
      <c r="G83" s="21" t="s">
        <v>318</v>
      </c>
      <c r="H83" s="19">
        <f>(1-((1-S83)^O83))*1000</f>
        <v>16.737642859486424</v>
      </c>
      <c r="I83" s="21" t="s">
        <v>318</v>
      </c>
      <c r="L83" s="24" t="s">
        <v>304</v>
      </c>
      <c r="N83" s="28">
        <v>2016</v>
      </c>
      <c r="O83" s="30">
        <v>2.0499999999999998</v>
      </c>
      <c r="P83" s="59">
        <v>7.8</v>
      </c>
      <c r="Q83" s="37">
        <f>P83*0.001</f>
        <v>7.7999999999999996E-3</v>
      </c>
      <c r="R83" s="66">
        <v>8.1999999999999993</v>
      </c>
      <c r="S83" s="29">
        <f>R83*0.001</f>
        <v>8.199999999999999E-3</v>
      </c>
    </row>
    <row r="84" spans="1:19" x14ac:dyDescent="0.25">
      <c r="A84" s="1">
        <v>80</v>
      </c>
      <c r="B84" s="3" t="s">
        <v>92</v>
      </c>
      <c r="C84" s="9" t="s">
        <v>241</v>
      </c>
      <c r="D84" s="10" t="s">
        <v>246</v>
      </c>
      <c r="E84" s="18">
        <v>90.834789999999998</v>
      </c>
      <c r="F84" s="18">
        <v>183.99690000000001</v>
      </c>
      <c r="G84" s="20">
        <v>104.0004</v>
      </c>
      <c r="H84" s="20">
        <v>224.41730000000001</v>
      </c>
      <c r="I84" s="20">
        <v>265.90589999999997</v>
      </c>
      <c r="J84" s="20"/>
      <c r="K84" s="20"/>
      <c r="L84" s="24" t="s">
        <v>300</v>
      </c>
      <c r="M84" s="48">
        <v>11050</v>
      </c>
      <c r="P84" s="52"/>
      <c r="R84" s="63"/>
    </row>
    <row r="85" spans="1:19" x14ac:dyDescent="0.25">
      <c r="A85" s="1">
        <v>81</v>
      </c>
      <c r="B85" s="14" t="s">
        <v>93</v>
      </c>
      <c r="C85" s="9" t="s">
        <v>313</v>
      </c>
      <c r="D85" s="9" t="s">
        <v>250</v>
      </c>
      <c r="E85" s="21" t="s">
        <v>318</v>
      </c>
      <c r="F85" s="19">
        <f>(1-((1-Q85)^O85))*1000</f>
        <v>60.87162065826324</v>
      </c>
      <c r="G85" s="21" t="s">
        <v>318</v>
      </c>
      <c r="H85" s="19">
        <f>(1-((1-S85)^O85))*1000</f>
        <v>56.886171867262632</v>
      </c>
      <c r="I85" s="20">
        <v>238.62809999999999</v>
      </c>
      <c r="J85" s="47"/>
      <c r="K85" s="47"/>
      <c r="L85" s="24"/>
      <c r="N85" s="28">
        <v>2016</v>
      </c>
      <c r="O85" s="32">
        <v>2.8</v>
      </c>
      <c r="P85" s="53">
        <v>22.18</v>
      </c>
      <c r="Q85" s="38">
        <f>P85*0.001</f>
        <v>2.2180000000000002E-2</v>
      </c>
      <c r="R85" s="64">
        <v>20.7</v>
      </c>
      <c r="S85" s="29">
        <f>R85*0.001</f>
        <v>2.07E-2</v>
      </c>
    </row>
    <row r="86" spans="1:19" x14ac:dyDescent="0.25">
      <c r="A86" s="1">
        <v>82</v>
      </c>
      <c r="B86" s="3" t="s">
        <v>96</v>
      </c>
      <c r="C86" s="9" t="s">
        <v>241</v>
      </c>
      <c r="D86" s="9">
        <v>2016</v>
      </c>
      <c r="E86" s="18">
        <v>29.29899</v>
      </c>
      <c r="F86" s="18">
        <v>107.6635</v>
      </c>
      <c r="G86" s="20">
        <v>34.100450000000002</v>
      </c>
      <c r="H86" s="20">
        <v>124.1583</v>
      </c>
      <c r="I86" s="20">
        <v>147.0445</v>
      </c>
      <c r="J86" s="20"/>
      <c r="K86" s="20"/>
      <c r="L86" s="24" t="s">
        <v>299</v>
      </c>
      <c r="M86" s="48">
        <v>6684</v>
      </c>
      <c r="P86" s="52"/>
      <c r="R86" s="63"/>
    </row>
    <row r="87" spans="1:19" x14ac:dyDescent="0.25">
      <c r="A87" s="1">
        <v>83</v>
      </c>
      <c r="B87" s="3" t="s">
        <v>97</v>
      </c>
      <c r="C87" s="9" t="s">
        <v>330</v>
      </c>
      <c r="D87" s="9">
        <v>2016</v>
      </c>
      <c r="E87" s="21" t="s">
        <v>318</v>
      </c>
      <c r="F87" s="19">
        <f>(1-((1-Q87)^O87))*1000</f>
        <v>12.424801339296355</v>
      </c>
      <c r="G87" s="21" t="s">
        <v>318</v>
      </c>
      <c r="H87" s="19">
        <f>(1-((1-S87)^O87))*1000</f>
        <v>16.454408443360546</v>
      </c>
      <c r="I87" s="21" t="s">
        <v>318</v>
      </c>
      <c r="L87" s="24"/>
      <c r="N87" s="28">
        <v>2016</v>
      </c>
      <c r="O87" s="33">
        <v>2.04</v>
      </c>
      <c r="P87" s="52">
        <v>6.11</v>
      </c>
      <c r="Q87" s="37">
        <f>P87*0.001</f>
        <v>6.1100000000000008E-3</v>
      </c>
      <c r="R87" s="66">
        <v>8.1</v>
      </c>
      <c r="S87" s="29">
        <f>R87*0.001</f>
        <v>8.0999999999999996E-3</v>
      </c>
    </row>
    <row r="88" spans="1:19" x14ac:dyDescent="0.25">
      <c r="A88" s="1">
        <v>84</v>
      </c>
      <c r="B88" s="14" t="s">
        <v>100</v>
      </c>
      <c r="C88" s="10" t="s">
        <v>313</v>
      </c>
      <c r="D88" s="10">
        <v>2015</v>
      </c>
      <c r="E88" s="21" t="s">
        <v>318</v>
      </c>
      <c r="F88" s="19">
        <f>(1-((1-Q88)^O88))*1000</f>
        <v>63.465781663538891</v>
      </c>
      <c r="G88" s="21" t="s">
        <v>318</v>
      </c>
      <c r="H88" s="19">
        <f>(1-((1-S88)^O88))*1000</f>
        <v>73.65364584094003</v>
      </c>
      <c r="I88" s="20">
        <v>265.25729999999999</v>
      </c>
      <c r="J88" s="47"/>
      <c r="K88" s="47"/>
      <c r="L88" s="24"/>
      <c r="N88" s="28">
        <v>2015</v>
      </c>
      <c r="O88" s="30">
        <v>2.16</v>
      </c>
      <c r="P88" s="52">
        <v>29.9</v>
      </c>
      <c r="Q88" s="37">
        <f>P88*0.001</f>
        <v>2.9899999999999999E-2</v>
      </c>
      <c r="R88" s="63">
        <v>34.799999999999997</v>
      </c>
      <c r="S88" s="29">
        <f>R88*0.001</f>
        <v>3.4799999999999998E-2</v>
      </c>
    </row>
    <row r="89" spans="1:19" ht="16.5" thickBot="1" x14ac:dyDescent="0.3">
      <c r="A89" s="1">
        <v>85</v>
      </c>
      <c r="B89" s="3" t="s">
        <v>103</v>
      </c>
      <c r="C89" s="9" t="s">
        <v>330</v>
      </c>
      <c r="D89" s="9">
        <v>2016</v>
      </c>
      <c r="E89" s="21" t="s">
        <v>318</v>
      </c>
      <c r="F89" s="19">
        <f>(1-((1-Q89)^O89))*1000</f>
        <v>6.6841728804392098</v>
      </c>
      <c r="G89" s="21" t="s">
        <v>318</v>
      </c>
      <c r="H89" s="19">
        <f>(1-((1-S89)^O89))*1000</f>
        <v>11.004676553896143</v>
      </c>
      <c r="I89" s="21" t="s">
        <v>318</v>
      </c>
      <c r="L89" s="24"/>
      <c r="N89" s="28">
        <v>2016</v>
      </c>
      <c r="O89" s="33">
        <v>1.87</v>
      </c>
      <c r="P89" s="52">
        <v>3.58</v>
      </c>
      <c r="Q89" s="37">
        <f>P89*0.001</f>
        <v>3.5800000000000003E-3</v>
      </c>
      <c r="R89" s="67">
        <v>5.9</v>
      </c>
      <c r="S89" s="29">
        <f>R89*0.001</f>
        <v>5.9000000000000007E-3</v>
      </c>
    </row>
    <row r="90" spans="1:19" ht="19.5" customHeight="1" x14ac:dyDescent="0.25">
      <c r="A90" s="1">
        <v>86</v>
      </c>
      <c r="B90" s="14" t="s">
        <v>323</v>
      </c>
      <c r="C90" s="9" t="s">
        <v>241</v>
      </c>
      <c r="D90" s="9" t="s">
        <v>315</v>
      </c>
      <c r="E90" s="19">
        <v>81.43938</v>
      </c>
      <c r="F90" s="19">
        <v>145.55199999999999</v>
      </c>
      <c r="G90" s="19">
        <v>106.5676</v>
      </c>
      <c r="H90" s="19">
        <v>184.12260000000001</v>
      </c>
      <c r="I90" s="19">
        <v>235.7398</v>
      </c>
      <c r="L90" s="24" t="s">
        <v>320</v>
      </c>
      <c r="P90" s="52"/>
      <c r="R90" s="63"/>
    </row>
    <row r="91" spans="1:19" x14ac:dyDescent="0.25">
      <c r="A91" s="1">
        <v>87</v>
      </c>
      <c r="B91" s="3" t="s">
        <v>105</v>
      </c>
      <c r="C91" s="9" t="s">
        <v>241</v>
      </c>
      <c r="D91" s="9">
        <v>2017</v>
      </c>
      <c r="E91" s="18">
        <v>38.842559999999999</v>
      </c>
      <c r="F91" s="18">
        <v>61.13344</v>
      </c>
      <c r="G91" s="20">
        <v>45.9377</v>
      </c>
      <c r="H91" s="20">
        <v>88.140330000000006</v>
      </c>
      <c r="I91" s="20">
        <v>113.96</v>
      </c>
      <c r="J91" s="20"/>
      <c r="K91" s="20"/>
      <c r="L91" s="24" t="s">
        <v>303</v>
      </c>
      <c r="M91" s="48">
        <v>19954</v>
      </c>
      <c r="P91" s="52"/>
      <c r="R91" s="63"/>
    </row>
    <row r="92" spans="1:19" x14ac:dyDescent="0.25">
      <c r="A92" s="1">
        <v>88</v>
      </c>
      <c r="B92" s="3" t="s">
        <v>106</v>
      </c>
      <c r="C92" s="9" t="s">
        <v>241</v>
      </c>
      <c r="D92" s="9">
        <v>2018</v>
      </c>
      <c r="E92" s="18">
        <v>158.37649999999999</v>
      </c>
      <c r="F92" s="18">
        <v>285.36349999999999</v>
      </c>
      <c r="G92" s="20">
        <v>180.06620000000001</v>
      </c>
      <c r="H92" s="20">
        <v>325.91140000000001</v>
      </c>
      <c r="I92" s="20">
        <v>368.2928</v>
      </c>
      <c r="J92" s="20"/>
      <c r="K92" s="20"/>
      <c r="L92" s="24" t="s">
        <v>301</v>
      </c>
      <c r="M92" s="48">
        <v>14340</v>
      </c>
      <c r="O92" s="31"/>
      <c r="P92" s="52"/>
      <c r="R92" s="63"/>
    </row>
    <row r="93" spans="1:19" x14ac:dyDescent="0.25">
      <c r="A93" s="1">
        <v>89</v>
      </c>
      <c r="B93" s="3" t="s">
        <v>110</v>
      </c>
      <c r="C93" s="9" t="s">
        <v>330</v>
      </c>
      <c r="D93" s="9">
        <v>2016</v>
      </c>
      <c r="E93" s="21" t="s">
        <v>318</v>
      </c>
      <c r="F93" s="19">
        <f>(1-((1-Q93)^O93))*1000</f>
        <v>2.6394188589262679</v>
      </c>
      <c r="G93" s="21" t="s">
        <v>318</v>
      </c>
      <c r="H93" s="19">
        <f>(1-((1-S93)^O93))*1000</f>
        <v>3.2391245693775828</v>
      </c>
      <c r="I93" s="21" t="s">
        <v>318</v>
      </c>
      <c r="L93" s="24"/>
      <c r="N93" s="28">
        <v>2016</v>
      </c>
      <c r="O93" s="31">
        <v>1.2</v>
      </c>
      <c r="P93" s="52">
        <v>2.2000000000000002</v>
      </c>
      <c r="Q93" s="37">
        <f>P93*0.001</f>
        <v>2.2000000000000001E-3</v>
      </c>
      <c r="R93" s="63">
        <v>2.7</v>
      </c>
      <c r="S93" s="29">
        <f>R93*0.001</f>
        <v>2.7000000000000001E-3</v>
      </c>
    </row>
    <row r="94" spans="1:19" x14ac:dyDescent="0.25">
      <c r="A94" s="1">
        <v>90</v>
      </c>
      <c r="B94" s="3" t="s">
        <v>111</v>
      </c>
      <c r="C94" s="9" t="s">
        <v>330</v>
      </c>
      <c r="D94" s="9">
        <v>2016</v>
      </c>
      <c r="E94" s="21" t="s">
        <v>318</v>
      </c>
      <c r="F94" s="19">
        <f>(1-((1-Q94)^O94))*1000</f>
        <v>40.617106272964996</v>
      </c>
      <c r="G94" s="21" t="s">
        <v>318</v>
      </c>
      <c r="H94" s="19">
        <f>(1-((1-S94)^O94))*1000</f>
        <v>50.528369032330822</v>
      </c>
      <c r="I94" s="21" t="s">
        <v>318</v>
      </c>
      <c r="L94" s="24"/>
      <c r="N94" s="28">
        <v>2016</v>
      </c>
      <c r="O94" s="31">
        <v>2.92</v>
      </c>
      <c r="P94" s="52">
        <v>14.1</v>
      </c>
      <c r="Q94" s="37">
        <f>P94*0.001</f>
        <v>1.41E-2</v>
      </c>
      <c r="R94" s="63">
        <v>17.600000000000001</v>
      </c>
      <c r="S94" s="29">
        <f>R94*0.001</f>
        <v>1.7600000000000001E-2</v>
      </c>
    </row>
    <row r="95" spans="1:19" x14ac:dyDescent="0.25">
      <c r="A95" s="1">
        <v>91</v>
      </c>
      <c r="B95" s="14" t="s">
        <v>113</v>
      </c>
      <c r="C95" s="9" t="s">
        <v>313</v>
      </c>
      <c r="D95" s="9" t="s">
        <v>246</v>
      </c>
      <c r="E95" s="21" t="s">
        <v>318</v>
      </c>
      <c r="F95" s="19">
        <f>(1-((1-Q95)^O95))*1000</f>
        <v>13.469579283030942</v>
      </c>
      <c r="G95" s="21" t="s">
        <v>318</v>
      </c>
      <c r="H95" s="19">
        <f>(1-((1-S95)^O95))*1000</f>
        <v>15.708583612048299</v>
      </c>
      <c r="I95" s="20">
        <v>51.702739999999999</v>
      </c>
      <c r="J95" s="47"/>
      <c r="K95" s="47"/>
      <c r="L95" s="24"/>
      <c r="N95" s="28">
        <v>2016</v>
      </c>
      <c r="O95" s="32">
        <v>1.5</v>
      </c>
      <c r="P95" s="53">
        <v>9</v>
      </c>
      <c r="Q95" s="38">
        <f>P95*0.001</f>
        <v>9.0000000000000011E-3</v>
      </c>
      <c r="R95" s="64">
        <v>10.5</v>
      </c>
      <c r="S95" s="29">
        <f>R95*0.001</f>
        <v>1.0500000000000001E-2</v>
      </c>
    </row>
    <row r="96" spans="1:19" x14ac:dyDescent="0.25">
      <c r="A96" s="1">
        <v>92</v>
      </c>
      <c r="B96" s="3" t="s">
        <v>114</v>
      </c>
      <c r="C96" s="9" t="s">
        <v>241</v>
      </c>
      <c r="D96" s="9">
        <v>2017</v>
      </c>
      <c r="E96" s="18">
        <v>67.804419999999993</v>
      </c>
      <c r="F96" s="18">
        <v>170.11600000000001</v>
      </c>
      <c r="G96" s="20">
        <v>77.955119999999994</v>
      </c>
      <c r="H96" s="20">
        <v>199.71019999999999</v>
      </c>
      <c r="I96" s="20">
        <v>219.7946</v>
      </c>
      <c r="J96" s="20"/>
      <c r="K96" s="20"/>
      <c r="L96" s="24" t="s">
        <v>302</v>
      </c>
      <c r="M96" s="48">
        <v>8820</v>
      </c>
      <c r="P96" s="52"/>
      <c r="R96" s="63"/>
    </row>
    <row r="97" spans="1:36" x14ac:dyDescent="0.25">
      <c r="A97" s="1">
        <v>93</v>
      </c>
      <c r="B97" s="14" t="s">
        <v>116</v>
      </c>
      <c r="C97" s="9" t="s">
        <v>313</v>
      </c>
      <c r="D97" s="9" t="s">
        <v>246</v>
      </c>
      <c r="E97" s="21" t="s">
        <v>318</v>
      </c>
      <c r="F97" s="19">
        <f>(1-((1-Q97)^O97))*1000</f>
        <v>121.37001920681811</v>
      </c>
      <c r="G97" s="21" t="s">
        <v>318</v>
      </c>
      <c r="H97" s="19">
        <f>(1-((1-S97)^O97))*1000</f>
        <v>141.39740060591765</v>
      </c>
      <c r="I97" s="20">
        <v>160.90610000000001</v>
      </c>
      <c r="J97" s="47"/>
      <c r="K97" s="47"/>
      <c r="L97" s="24"/>
      <c r="N97" s="28">
        <v>2016</v>
      </c>
      <c r="O97" s="32">
        <v>2.93</v>
      </c>
      <c r="P97" s="57">
        <v>43.2</v>
      </c>
      <c r="Q97" s="40">
        <f>P97*0.001</f>
        <v>4.3200000000000002E-2</v>
      </c>
      <c r="R97" s="64">
        <v>50.7</v>
      </c>
      <c r="S97" s="29">
        <f>R97*0.001</f>
        <v>5.0700000000000002E-2</v>
      </c>
    </row>
    <row r="98" spans="1:36" x14ac:dyDescent="0.25">
      <c r="A98" s="1">
        <v>94</v>
      </c>
      <c r="B98" s="3" t="s">
        <v>118</v>
      </c>
      <c r="C98" s="9" t="s">
        <v>241</v>
      </c>
      <c r="D98" s="10">
        <v>2016</v>
      </c>
      <c r="E98" s="18">
        <v>74.522379999999998</v>
      </c>
      <c r="F98" s="18">
        <v>157.95330000000001</v>
      </c>
      <c r="G98" s="20">
        <v>91.772450000000006</v>
      </c>
      <c r="H98" s="20">
        <v>187.69990000000001</v>
      </c>
      <c r="I98" s="20">
        <v>255.6942</v>
      </c>
      <c r="J98" s="20"/>
      <c r="K98" s="20"/>
      <c r="L98" s="24" t="s">
        <v>305</v>
      </c>
      <c r="M98" s="48">
        <v>9481</v>
      </c>
      <c r="P98" s="52"/>
      <c r="R98" s="63"/>
    </row>
    <row r="99" spans="1:36" x14ac:dyDescent="0.25">
      <c r="A99" s="1">
        <v>95</v>
      </c>
      <c r="B99" s="3" t="s">
        <v>120</v>
      </c>
      <c r="C99" s="9" t="s">
        <v>330</v>
      </c>
      <c r="D99" s="9">
        <v>2016</v>
      </c>
      <c r="E99" s="21" t="s">
        <v>318</v>
      </c>
      <c r="F99" s="19">
        <f>(1-((1-Q99)^O99))*1000</f>
        <v>4.6062287129228219</v>
      </c>
      <c r="G99" s="21" t="s">
        <v>318</v>
      </c>
      <c r="H99" s="19">
        <f>(1-((1-S99)^O99))*1000</f>
        <v>5.7572316533912593</v>
      </c>
      <c r="I99" s="21" t="s">
        <v>318</v>
      </c>
      <c r="L99" s="24"/>
      <c r="N99" s="28">
        <v>2016</v>
      </c>
      <c r="O99" s="30">
        <v>1.2</v>
      </c>
      <c r="P99" s="52">
        <v>3.84</v>
      </c>
      <c r="Q99" s="37">
        <f>P99*0.001</f>
        <v>3.8400000000000001E-3</v>
      </c>
      <c r="R99" s="63">
        <v>4.8</v>
      </c>
      <c r="S99" s="29">
        <f>R99*0.001</f>
        <v>4.7999999999999996E-3</v>
      </c>
    </row>
    <row r="100" spans="1:36" x14ac:dyDescent="0.25">
      <c r="A100" s="1">
        <v>96</v>
      </c>
      <c r="B100" s="3" t="s">
        <v>122</v>
      </c>
      <c r="C100" s="9" t="s">
        <v>241</v>
      </c>
      <c r="D100" s="9">
        <v>1996</v>
      </c>
      <c r="E100" s="18">
        <v>88.612769999999998</v>
      </c>
      <c r="F100" s="18">
        <v>158.16810000000001</v>
      </c>
      <c r="G100" s="20">
        <v>109.9254</v>
      </c>
      <c r="H100" s="20">
        <v>215.60419999999999</v>
      </c>
      <c r="I100" s="20">
        <v>215.60419999999999</v>
      </c>
      <c r="J100" s="20"/>
      <c r="K100" s="20"/>
      <c r="L100" s="24" t="s">
        <v>306</v>
      </c>
      <c r="M100" s="48">
        <v>3472</v>
      </c>
      <c r="P100" s="52"/>
      <c r="R100" s="63"/>
    </row>
    <row r="101" spans="1:36" x14ac:dyDescent="0.25">
      <c r="A101" s="1">
        <v>97</v>
      </c>
      <c r="B101" s="14" t="s">
        <v>123</v>
      </c>
      <c r="C101" s="9" t="s">
        <v>313</v>
      </c>
      <c r="D101" s="9">
        <v>2013</v>
      </c>
      <c r="E101" s="21" t="s">
        <v>318</v>
      </c>
      <c r="F101" s="19">
        <f>(1-((1-Q101)^O101))*1000</f>
        <v>34.589845853143508</v>
      </c>
      <c r="G101" s="21" t="s">
        <v>318</v>
      </c>
      <c r="H101" s="19">
        <f>(1-((1-S101)^O101))*1000</f>
        <v>43.240009646503765</v>
      </c>
      <c r="I101" s="20">
        <v>119.068</v>
      </c>
      <c r="J101" s="47"/>
      <c r="K101" s="47"/>
      <c r="L101" s="24"/>
      <c r="N101" s="28">
        <v>2016</v>
      </c>
      <c r="O101" s="36">
        <v>1.96</v>
      </c>
      <c r="P101" s="53">
        <v>17.8</v>
      </c>
      <c r="Q101" s="37">
        <f>P101*0.001</f>
        <v>1.78E-2</v>
      </c>
      <c r="R101" s="64">
        <v>22.3</v>
      </c>
      <c r="S101" s="29">
        <f>R101*0.001</f>
        <v>2.23E-2</v>
      </c>
    </row>
    <row r="102" spans="1:36" s="5" customFormat="1" x14ac:dyDescent="0.25">
      <c r="A102" s="1"/>
      <c r="B102" s="4" t="s">
        <v>238</v>
      </c>
      <c r="C102" s="13"/>
      <c r="D102" s="13"/>
      <c r="E102" s="17"/>
      <c r="F102" s="17"/>
      <c r="G102" s="17"/>
      <c r="H102" s="19"/>
      <c r="I102" s="19"/>
      <c r="J102" s="19"/>
      <c r="K102" s="19"/>
      <c r="L102" s="24"/>
      <c r="M102" s="26"/>
      <c r="N102" s="28"/>
      <c r="O102" s="30"/>
      <c r="P102" s="52"/>
      <c r="Q102" s="37"/>
      <c r="R102" s="63"/>
      <c r="S102" s="29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25">
      <c r="A103" s="1">
        <v>98</v>
      </c>
      <c r="B103" s="3" t="s">
        <v>128</v>
      </c>
      <c r="C103" s="9" t="s">
        <v>241</v>
      </c>
      <c r="D103" s="9">
        <v>2018</v>
      </c>
      <c r="E103" s="18">
        <v>9.9180980000000005</v>
      </c>
      <c r="F103" s="18">
        <v>28.192299999999999</v>
      </c>
      <c r="G103" s="20">
        <v>11.108269999999999</v>
      </c>
      <c r="H103" s="20">
        <v>29.832100000000001</v>
      </c>
      <c r="I103" s="20">
        <v>38.099080000000001</v>
      </c>
      <c r="J103" s="20"/>
      <c r="K103" s="20"/>
      <c r="L103" s="24" t="s">
        <v>307</v>
      </c>
      <c r="M103" s="48">
        <v>9162</v>
      </c>
      <c r="P103" s="52"/>
      <c r="R103" s="63"/>
    </row>
    <row r="104" spans="1:36" x14ac:dyDescent="0.25">
      <c r="A104" s="1">
        <v>99</v>
      </c>
      <c r="B104" s="3" t="s">
        <v>129</v>
      </c>
      <c r="C104" s="9" t="s">
        <v>241</v>
      </c>
      <c r="D104" s="9">
        <v>2016</v>
      </c>
      <c r="E104" s="18">
        <v>17.52411</v>
      </c>
      <c r="F104" s="18">
        <v>40.151519999999998</v>
      </c>
      <c r="G104" s="20">
        <v>19.806629999999998</v>
      </c>
      <c r="H104" s="20">
        <v>41.863439999999997</v>
      </c>
      <c r="I104" s="20">
        <v>52.522379999999998</v>
      </c>
      <c r="J104" s="20"/>
      <c r="K104" s="20"/>
      <c r="L104" s="24" t="s">
        <v>308</v>
      </c>
      <c r="M104" s="48">
        <v>5373</v>
      </c>
      <c r="P104" s="52"/>
      <c r="R104" s="63"/>
    </row>
    <row r="105" spans="1:36" x14ac:dyDescent="0.25">
      <c r="A105" s="1">
        <v>100</v>
      </c>
      <c r="B105" s="3" t="s">
        <v>130</v>
      </c>
      <c r="C105" s="9" t="s">
        <v>243</v>
      </c>
      <c r="D105" s="9"/>
      <c r="F105" s="19">
        <f t="shared" ref="F105:F120" si="6">(1-((1-Q105)^O105))*1000</f>
        <v>4.5863492330528999</v>
      </c>
      <c r="H105" s="19">
        <f t="shared" ref="H105:H129" si="7">(1-((1-S105)^O105))*1000</f>
        <v>5.5027424004597814</v>
      </c>
      <c r="L105" s="24"/>
      <c r="N105" s="28">
        <v>2016</v>
      </c>
      <c r="O105" s="30">
        <v>1.53</v>
      </c>
      <c r="P105" s="52">
        <v>3</v>
      </c>
      <c r="Q105" s="37">
        <f>P105*0.001</f>
        <v>3.0000000000000001E-3</v>
      </c>
      <c r="R105" s="63">
        <v>3.6</v>
      </c>
      <c r="S105" s="29">
        <f t="shared" ref="S105:S129" si="8">R105*0.001</f>
        <v>3.6000000000000003E-3</v>
      </c>
    </row>
    <row r="106" spans="1:36" x14ac:dyDescent="0.25">
      <c r="A106" s="1">
        <v>101</v>
      </c>
      <c r="B106" s="3" t="s">
        <v>333</v>
      </c>
      <c r="C106" s="9" t="s">
        <v>330</v>
      </c>
      <c r="D106" s="9">
        <v>2016</v>
      </c>
      <c r="E106" s="21" t="s">
        <v>318</v>
      </c>
      <c r="F106" s="19">
        <f t="shared" si="6"/>
        <v>6.6822212302364292</v>
      </c>
      <c r="G106" s="21" t="s">
        <v>318</v>
      </c>
      <c r="H106" s="19">
        <f t="shared" si="7"/>
        <v>8.9159681370197816</v>
      </c>
      <c r="I106" s="21" t="s">
        <v>318</v>
      </c>
      <c r="L106" s="24"/>
      <c r="N106" s="28">
        <v>2016</v>
      </c>
      <c r="O106" s="31">
        <v>1.286</v>
      </c>
      <c r="P106" s="52">
        <v>5.2</v>
      </c>
      <c r="Q106" s="37">
        <f>P106*0.001</f>
        <v>5.2000000000000006E-3</v>
      </c>
      <c r="R106" s="68">
        <v>6.94</v>
      </c>
      <c r="S106" s="29">
        <f t="shared" si="8"/>
        <v>6.9400000000000009E-3</v>
      </c>
    </row>
    <row r="107" spans="1:36" x14ac:dyDescent="0.25">
      <c r="A107" s="1">
        <v>102</v>
      </c>
      <c r="B107" s="3" t="s">
        <v>131</v>
      </c>
      <c r="C107" s="9" t="s">
        <v>243</v>
      </c>
      <c r="D107" s="9"/>
      <c r="F107" s="19">
        <f t="shared" si="6"/>
        <v>5.202508951034357</v>
      </c>
      <c r="H107" s="19">
        <f t="shared" si="7"/>
        <v>6.5433084291520727</v>
      </c>
      <c r="L107" s="24"/>
      <c r="N107" s="28">
        <v>2016</v>
      </c>
      <c r="O107" s="30">
        <v>1.68</v>
      </c>
      <c r="P107" s="52">
        <v>3.1</v>
      </c>
      <c r="Q107" s="37">
        <f>P107*0.001</f>
        <v>3.1000000000000003E-3</v>
      </c>
      <c r="R107" s="63">
        <v>3.9</v>
      </c>
      <c r="S107" s="29">
        <f t="shared" si="8"/>
        <v>3.8999999999999998E-3</v>
      </c>
    </row>
    <row r="108" spans="1:36" x14ac:dyDescent="0.25">
      <c r="A108" s="1">
        <v>103</v>
      </c>
      <c r="B108" s="3" t="s">
        <v>132</v>
      </c>
      <c r="C108" s="9" t="s">
        <v>330</v>
      </c>
      <c r="D108" s="9">
        <v>2016</v>
      </c>
      <c r="F108" s="19">
        <f t="shared" si="6"/>
        <v>9.9924148993349995</v>
      </c>
      <c r="H108" s="19">
        <f t="shared" si="7"/>
        <v>11.833318029166428</v>
      </c>
      <c r="L108" s="24"/>
      <c r="N108" s="28">
        <v>2016</v>
      </c>
      <c r="O108" s="30">
        <v>1.54</v>
      </c>
      <c r="P108" s="52">
        <v>6.5</v>
      </c>
      <c r="Q108" s="37">
        <f>P108*0.001</f>
        <v>6.5000000000000006E-3</v>
      </c>
      <c r="R108" s="63">
        <v>7.7</v>
      </c>
      <c r="S108" s="29">
        <f t="shared" si="8"/>
        <v>7.7000000000000002E-3</v>
      </c>
    </row>
    <row r="109" spans="1:36" ht="19.5" customHeight="1" x14ac:dyDescent="0.25">
      <c r="A109" s="50">
        <v>104</v>
      </c>
      <c r="B109" s="41" t="s">
        <v>328</v>
      </c>
      <c r="C109" s="9" t="s">
        <v>330</v>
      </c>
      <c r="D109" s="9">
        <v>2016</v>
      </c>
      <c r="E109" s="21" t="s">
        <v>318</v>
      </c>
      <c r="F109" s="19">
        <f t="shared" si="6"/>
        <v>5.02035705482895</v>
      </c>
      <c r="G109" s="21" t="s">
        <v>318</v>
      </c>
      <c r="H109" s="19">
        <f t="shared" si="7"/>
        <v>6.5762254078833848</v>
      </c>
      <c r="I109" s="21" t="s">
        <v>318</v>
      </c>
      <c r="L109" s="24"/>
      <c r="N109" s="28">
        <v>2016</v>
      </c>
      <c r="O109" s="31">
        <v>1.7330000000000001</v>
      </c>
      <c r="P109" s="52">
        <v>2.9</v>
      </c>
      <c r="Q109" s="37">
        <f>P109*0.001</f>
        <v>2.8999999999999998E-3</v>
      </c>
      <c r="R109" s="63">
        <v>3.8</v>
      </c>
      <c r="S109" s="29">
        <f t="shared" si="8"/>
        <v>3.8E-3</v>
      </c>
    </row>
    <row r="110" spans="1:36" x14ac:dyDescent="0.25">
      <c r="A110" s="1">
        <v>105</v>
      </c>
      <c r="B110" s="3" t="s">
        <v>133</v>
      </c>
      <c r="C110" s="9" t="s">
        <v>330</v>
      </c>
      <c r="D110" s="9">
        <v>2016</v>
      </c>
      <c r="E110" s="21" t="s">
        <v>318</v>
      </c>
      <c r="F110" s="19">
        <f t="shared" si="6"/>
        <v>5.8459923447193862</v>
      </c>
      <c r="G110" s="21" t="s">
        <v>318</v>
      </c>
      <c r="H110" s="19">
        <f t="shared" si="7"/>
        <v>6.6143067809789624</v>
      </c>
      <c r="I110" s="21" t="s">
        <v>318</v>
      </c>
      <c r="L110" s="24"/>
      <c r="N110" s="28">
        <v>2016</v>
      </c>
      <c r="O110" s="30">
        <v>1.54</v>
      </c>
      <c r="P110" s="52">
        <v>3.8</v>
      </c>
      <c r="Q110" s="37">
        <f t="shared" ref="Q110:Q111" si="9">P110*0.001</f>
        <v>3.8E-3</v>
      </c>
      <c r="R110" s="63">
        <v>4.3</v>
      </c>
      <c r="S110" s="29">
        <f t="shared" si="8"/>
        <v>4.3E-3</v>
      </c>
    </row>
    <row r="111" spans="1:36" x14ac:dyDescent="0.25">
      <c r="A111" s="1">
        <v>106</v>
      </c>
      <c r="B111" s="3" t="s">
        <v>134</v>
      </c>
      <c r="C111" s="9" t="s">
        <v>330</v>
      </c>
      <c r="D111" s="9">
        <v>2016</v>
      </c>
      <c r="E111" s="21" t="s">
        <v>318</v>
      </c>
      <c r="F111" s="19">
        <f t="shared" si="6"/>
        <v>2.8234763553410813</v>
      </c>
      <c r="G111" s="21" t="s">
        <v>318</v>
      </c>
      <c r="H111" s="19">
        <f t="shared" si="7"/>
        <v>3.4954307042099897</v>
      </c>
      <c r="I111" s="21" t="s">
        <v>318</v>
      </c>
      <c r="L111" s="24"/>
      <c r="N111" s="28">
        <v>2016</v>
      </c>
      <c r="O111" s="30">
        <v>1.345</v>
      </c>
      <c r="P111" s="52">
        <v>2.1</v>
      </c>
      <c r="Q111" s="37">
        <f t="shared" si="9"/>
        <v>2.1000000000000003E-3</v>
      </c>
      <c r="R111" s="63">
        <v>2.6</v>
      </c>
      <c r="S111" s="29">
        <f t="shared" si="8"/>
        <v>2.6000000000000003E-3</v>
      </c>
    </row>
    <row r="112" spans="1:36" x14ac:dyDescent="0.25">
      <c r="A112" s="1">
        <v>107</v>
      </c>
      <c r="B112" s="3" t="s">
        <v>135</v>
      </c>
      <c r="C112" s="9" t="s">
        <v>330</v>
      </c>
      <c r="D112" s="9">
        <v>2016</v>
      </c>
      <c r="F112" s="19">
        <f t="shared" si="6"/>
        <v>4.2345279639987021</v>
      </c>
      <c r="H112" s="19">
        <f t="shared" si="7"/>
        <v>5.2107401946722698</v>
      </c>
      <c r="L112" s="24"/>
      <c r="N112" s="28">
        <v>2016</v>
      </c>
      <c r="O112" s="30">
        <v>1.63</v>
      </c>
      <c r="P112" s="52">
        <v>2.6</v>
      </c>
      <c r="Q112" s="37">
        <f t="shared" ref="Q112:Q125" si="10">P112*0.001</f>
        <v>2.6000000000000003E-3</v>
      </c>
      <c r="R112" s="63">
        <v>3.2</v>
      </c>
      <c r="S112" s="29">
        <f t="shared" si="8"/>
        <v>3.2000000000000002E-3</v>
      </c>
    </row>
    <row r="113" spans="1:19" x14ac:dyDescent="0.25">
      <c r="A113" s="1">
        <v>108</v>
      </c>
      <c r="B113" s="3" t="s">
        <v>136</v>
      </c>
      <c r="C113" s="9" t="s">
        <v>330</v>
      </c>
      <c r="D113" s="9">
        <v>2016</v>
      </c>
      <c r="F113" s="19">
        <f t="shared" si="6"/>
        <v>5.0831948250834591</v>
      </c>
      <c r="H113" s="19">
        <f t="shared" si="7"/>
        <v>6.0352233957924328</v>
      </c>
      <c r="L113" s="24"/>
      <c r="N113" s="28">
        <v>2016</v>
      </c>
      <c r="O113" s="30">
        <v>1.59</v>
      </c>
      <c r="P113" s="52">
        <v>3.2</v>
      </c>
      <c r="Q113" s="37">
        <f t="shared" si="10"/>
        <v>3.2000000000000002E-3</v>
      </c>
      <c r="R113" s="63">
        <v>3.8</v>
      </c>
      <c r="S113" s="29">
        <f t="shared" si="8"/>
        <v>3.8E-3</v>
      </c>
    </row>
    <row r="114" spans="1:19" x14ac:dyDescent="0.25">
      <c r="A114" s="1">
        <v>109</v>
      </c>
      <c r="B114" s="3" t="s">
        <v>137</v>
      </c>
      <c r="C114" s="9" t="s">
        <v>330</v>
      </c>
      <c r="D114" s="9">
        <v>2016</v>
      </c>
      <c r="E114" s="21" t="s">
        <v>318</v>
      </c>
      <c r="F114" s="19">
        <f t="shared" si="6"/>
        <v>6.4348343203126657</v>
      </c>
      <c r="G114" s="21" t="s">
        <v>318</v>
      </c>
      <c r="H114" s="19">
        <f t="shared" si="7"/>
        <v>7.6839227052919457</v>
      </c>
      <c r="I114" s="21" t="s">
        <v>318</v>
      </c>
      <c r="L114" s="24"/>
      <c r="N114" s="28">
        <v>2016</v>
      </c>
      <c r="O114" s="30">
        <v>1.79</v>
      </c>
      <c r="P114" s="52">
        <v>3.6</v>
      </c>
      <c r="Q114" s="37">
        <f t="shared" si="10"/>
        <v>3.6000000000000003E-3</v>
      </c>
      <c r="R114" s="63">
        <v>4.3</v>
      </c>
      <c r="S114" s="29">
        <f t="shared" si="8"/>
        <v>4.3E-3</v>
      </c>
    </row>
    <row r="115" spans="1:19" x14ac:dyDescent="0.25">
      <c r="A115" s="1">
        <v>110</v>
      </c>
      <c r="B115" s="3" t="s">
        <v>138</v>
      </c>
      <c r="C115" s="9" t="s">
        <v>330</v>
      </c>
      <c r="D115" s="9">
        <v>2016</v>
      </c>
      <c r="F115" s="19">
        <f t="shared" si="6"/>
        <v>3.6774600206843644</v>
      </c>
      <c r="H115" s="19">
        <f t="shared" si="7"/>
        <v>4.7956782701830125</v>
      </c>
      <c r="L115" s="24"/>
      <c r="N115" s="28">
        <v>2016</v>
      </c>
      <c r="O115" s="30">
        <v>1.6</v>
      </c>
      <c r="P115" s="52">
        <v>2.2999999999999998</v>
      </c>
      <c r="Q115" s="37">
        <f t="shared" si="10"/>
        <v>2.3E-3</v>
      </c>
      <c r="R115" s="63">
        <v>3</v>
      </c>
      <c r="S115" s="29">
        <f t="shared" si="8"/>
        <v>3.0000000000000001E-3</v>
      </c>
    </row>
    <row r="116" spans="1:19" x14ac:dyDescent="0.25">
      <c r="A116" s="1">
        <v>111</v>
      </c>
      <c r="B116" s="3" t="s">
        <v>139</v>
      </c>
      <c r="C116" s="9" t="s">
        <v>330</v>
      </c>
      <c r="D116" s="9">
        <v>2016</v>
      </c>
      <c r="E116" s="21" t="s">
        <v>318</v>
      </c>
      <c r="F116" s="19">
        <f t="shared" si="6"/>
        <v>3.6163383504599356</v>
      </c>
      <c r="G116" s="21" t="s">
        <v>318</v>
      </c>
      <c r="H116" s="19">
        <f t="shared" si="7"/>
        <v>4.2856656836143259</v>
      </c>
      <c r="I116" s="21" t="s">
        <v>318</v>
      </c>
      <c r="L116" s="24"/>
      <c r="N116" s="28">
        <v>2016</v>
      </c>
      <c r="O116" s="30">
        <v>1.34</v>
      </c>
      <c r="P116" s="52">
        <v>2.7</v>
      </c>
      <c r="Q116" s="37">
        <f t="shared" si="10"/>
        <v>2.7000000000000001E-3</v>
      </c>
      <c r="R116" s="63">
        <v>3.2</v>
      </c>
      <c r="S116" s="29">
        <f t="shared" si="8"/>
        <v>3.2000000000000002E-3</v>
      </c>
    </row>
    <row r="117" spans="1:19" x14ac:dyDescent="0.25">
      <c r="A117" s="1">
        <v>112</v>
      </c>
      <c r="B117" s="3" t="s">
        <v>140</v>
      </c>
      <c r="C117" s="9" t="s">
        <v>330</v>
      </c>
      <c r="D117" s="9">
        <v>2016</v>
      </c>
      <c r="E117" s="21" t="s">
        <v>318</v>
      </c>
      <c r="F117" s="19">
        <f t="shared" si="6"/>
        <v>2.5108542651547383</v>
      </c>
      <c r="G117" s="21" t="s">
        <v>318</v>
      </c>
      <c r="H117" s="19">
        <f t="shared" si="7"/>
        <v>3.6086322085331357</v>
      </c>
      <c r="I117" s="21" t="s">
        <v>318</v>
      </c>
      <c r="L117" s="24"/>
      <c r="N117" s="28">
        <v>2016</v>
      </c>
      <c r="O117" s="30">
        <v>1.57</v>
      </c>
      <c r="P117" s="52">
        <v>1.6</v>
      </c>
      <c r="Q117" s="37">
        <f t="shared" si="10"/>
        <v>1.6000000000000001E-3</v>
      </c>
      <c r="R117" s="63">
        <v>2.2999999999999998</v>
      </c>
      <c r="S117" s="29">
        <f t="shared" si="8"/>
        <v>2.3E-3</v>
      </c>
    </row>
    <row r="118" spans="1:19" x14ac:dyDescent="0.25">
      <c r="A118" s="1">
        <v>113</v>
      </c>
      <c r="B118" s="3" t="s">
        <v>142</v>
      </c>
      <c r="C118" s="9" t="s">
        <v>330</v>
      </c>
      <c r="D118" s="9">
        <v>2016</v>
      </c>
      <c r="F118" s="19">
        <f t="shared" si="6"/>
        <v>6.5177892814610727</v>
      </c>
      <c r="H118" s="19">
        <f t="shared" si="7"/>
        <v>7.8571517829726378</v>
      </c>
      <c r="L118" s="24"/>
      <c r="N118" s="28">
        <v>2016</v>
      </c>
      <c r="O118" s="30">
        <v>1.92</v>
      </c>
      <c r="P118" s="52">
        <v>3.4</v>
      </c>
      <c r="Q118" s="37">
        <f t="shared" si="10"/>
        <v>3.3999999999999998E-3</v>
      </c>
      <c r="R118" s="63">
        <v>4.0999999999999996</v>
      </c>
      <c r="S118" s="29">
        <f t="shared" si="8"/>
        <v>4.0999999999999995E-3</v>
      </c>
    </row>
    <row r="119" spans="1:19" x14ac:dyDescent="0.25">
      <c r="A119" s="1">
        <v>114</v>
      </c>
      <c r="B119" s="3" t="s">
        <v>143</v>
      </c>
      <c r="C119" s="9" t="s">
        <v>330</v>
      </c>
      <c r="D119" s="9">
        <v>2016</v>
      </c>
      <c r="E119" s="21" t="s">
        <v>318</v>
      </c>
      <c r="F119" s="19">
        <f t="shared" si="6"/>
        <v>6.6133179756953098</v>
      </c>
      <c r="G119" s="21" t="s">
        <v>318</v>
      </c>
      <c r="H119" s="19">
        <f t="shared" si="7"/>
        <v>7.8623072903231117</v>
      </c>
      <c r="I119" s="21" t="s">
        <v>318</v>
      </c>
      <c r="L119" s="24"/>
      <c r="N119" s="28">
        <v>2016</v>
      </c>
      <c r="O119" s="30">
        <v>1.79</v>
      </c>
      <c r="P119" s="52">
        <v>3.7</v>
      </c>
      <c r="Q119" s="37">
        <f t="shared" si="10"/>
        <v>3.7000000000000002E-3</v>
      </c>
      <c r="R119" s="63">
        <v>4.4000000000000004</v>
      </c>
      <c r="S119" s="29">
        <f t="shared" si="8"/>
        <v>4.4000000000000003E-3</v>
      </c>
    </row>
    <row r="120" spans="1:19" x14ac:dyDescent="0.25">
      <c r="A120" s="1">
        <v>115</v>
      </c>
      <c r="B120" s="3" t="s">
        <v>144</v>
      </c>
      <c r="C120" s="9" t="s">
        <v>330</v>
      </c>
      <c r="D120" s="9">
        <v>2016</v>
      </c>
      <c r="F120" s="19">
        <f t="shared" si="6"/>
        <v>18.646633376522171</v>
      </c>
      <c r="H120" s="19">
        <f t="shared" si="7"/>
        <v>20.888394186977632</v>
      </c>
      <c r="L120" s="24"/>
      <c r="N120" s="28">
        <v>2016</v>
      </c>
      <c r="O120" s="30">
        <v>2.0590000000000002</v>
      </c>
      <c r="P120" s="52">
        <v>9.1</v>
      </c>
      <c r="Q120" s="37">
        <f t="shared" si="10"/>
        <v>9.1000000000000004E-3</v>
      </c>
      <c r="R120" s="63">
        <v>10.199999999999999</v>
      </c>
      <c r="S120" s="29">
        <f t="shared" si="8"/>
        <v>1.0199999999999999E-2</v>
      </c>
    </row>
    <row r="121" spans="1:19" x14ac:dyDescent="0.25">
      <c r="A121" s="1">
        <v>116</v>
      </c>
      <c r="B121" s="3" t="s">
        <v>146</v>
      </c>
      <c r="C121" s="9" t="s">
        <v>330</v>
      </c>
      <c r="D121" s="9">
        <v>2016</v>
      </c>
      <c r="E121" s="21" t="s">
        <v>318</v>
      </c>
      <c r="F121" s="19">
        <f t="shared" ref="F121:F141" si="11">(1-((1-Q121)^O121))*1000</f>
        <v>17.919000000000018</v>
      </c>
      <c r="G121" s="21" t="s">
        <v>318</v>
      </c>
      <c r="H121" s="19">
        <f t="shared" si="7"/>
        <v>24.251159999999938</v>
      </c>
      <c r="I121" s="21" t="s">
        <v>318</v>
      </c>
      <c r="L121" s="24"/>
      <c r="N121" s="28">
        <v>2016</v>
      </c>
      <c r="O121" s="30">
        <v>2</v>
      </c>
      <c r="P121" s="60">
        <v>9</v>
      </c>
      <c r="Q121" s="37">
        <f t="shared" si="10"/>
        <v>9.0000000000000011E-3</v>
      </c>
      <c r="R121" s="69">
        <v>12.2</v>
      </c>
      <c r="S121" s="29">
        <f t="shared" si="8"/>
        <v>1.2199999999999999E-2</v>
      </c>
    </row>
    <row r="122" spans="1:19" x14ac:dyDescent="0.25">
      <c r="A122" s="1">
        <v>117</v>
      </c>
      <c r="B122" s="3" t="s">
        <v>147</v>
      </c>
      <c r="C122" s="9" t="s">
        <v>330</v>
      </c>
      <c r="D122" s="9">
        <v>2016</v>
      </c>
      <c r="E122" s="21" t="s">
        <v>318</v>
      </c>
      <c r="F122" s="19">
        <f t="shared" si="11"/>
        <v>5.2402108540109404</v>
      </c>
      <c r="G122" s="21" t="s">
        <v>318</v>
      </c>
      <c r="H122" s="19">
        <f t="shared" si="7"/>
        <v>4.7854406087535217</v>
      </c>
      <c r="I122" s="21" t="s">
        <v>318</v>
      </c>
      <c r="L122" s="24"/>
      <c r="N122" s="28">
        <v>2016</v>
      </c>
      <c r="O122" s="30">
        <v>1.38</v>
      </c>
      <c r="P122" s="52">
        <v>3.8</v>
      </c>
      <c r="Q122" s="37">
        <f t="shared" si="10"/>
        <v>3.8E-3</v>
      </c>
      <c r="R122" s="64">
        <v>3.47</v>
      </c>
      <c r="S122" s="29">
        <f t="shared" si="8"/>
        <v>3.4700000000000004E-3</v>
      </c>
    </row>
    <row r="123" spans="1:19" x14ac:dyDescent="0.25">
      <c r="A123" s="1">
        <v>118</v>
      </c>
      <c r="B123" s="3" t="s">
        <v>148</v>
      </c>
      <c r="C123" s="9" t="s">
        <v>330</v>
      </c>
      <c r="D123" s="9">
        <v>2016</v>
      </c>
      <c r="E123" s="21" t="s">
        <v>318</v>
      </c>
      <c r="F123" s="19">
        <f t="shared" si="11"/>
        <v>5.8169832781178599</v>
      </c>
      <c r="G123" s="21" t="s">
        <v>318</v>
      </c>
      <c r="H123" s="19">
        <f t="shared" si="7"/>
        <v>6.8091230840313655</v>
      </c>
      <c r="I123" s="21" t="s">
        <v>318</v>
      </c>
      <c r="L123" s="24"/>
      <c r="N123" s="28">
        <v>2016</v>
      </c>
      <c r="O123" s="30">
        <v>1.42</v>
      </c>
      <c r="P123" s="52">
        <v>4.0999999999999996</v>
      </c>
      <c r="Q123" s="37">
        <f t="shared" si="10"/>
        <v>4.0999999999999995E-3</v>
      </c>
      <c r="R123" s="64">
        <v>4.8</v>
      </c>
      <c r="S123" s="29">
        <f t="shared" si="8"/>
        <v>4.7999999999999996E-3</v>
      </c>
    </row>
    <row r="124" spans="1:19" x14ac:dyDescent="0.25">
      <c r="A124" s="1">
        <v>119</v>
      </c>
      <c r="B124" s="3" t="s">
        <v>149</v>
      </c>
      <c r="C124" s="9" t="s">
        <v>330</v>
      </c>
      <c r="D124" s="9">
        <v>2016</v>
      </c>
      <c r="F124" s="19">
        <f t="shared" si="11"/>
        <v>6.2661800009937707</v>
      </c>
      <c r="H124" s="19">
        <f t="shared" si="7"/>
        <v>7.3346513947195602</v>
      </c>
      <c r="L124" s="24"/>
      <c r="N124" s="28">
        <v>2016</v>
      </c>
      <c r="O124" s="30">
        <v>1.53</v>
      </c>
      <c r="P124" s="52">
        <v>4.0999999999999996</v>
      </c>
      <c r="Q124" s="37">
        <f t="shared" si="10"/>
        <v>4.0999999999999995E-3</v>
      </c>
      <c r="R124" s="63">
        <v>4.8</v>
      </c>
      <c r="S124" s="29">
        <f t="shared" si="8"/>
        <v>4.7999999999999996E-3</v>
      </c>
    </row>
    <row r="125" spans="1:19" x14ac:dyDescent="0.25">
      <c r="A125" s="1">
        <v>120</v>
      </c>
      <c r="B125" s="3" t="s">
        <v>150</v>
      </c>
      <c r="C125" s="9" t="s">
        <v>330</v>
      </c>
      <c r="D125" s="9">
        <v>2016</v>
      </c>
      <c r="E125" s="21" t="s">
        <v>318</v>
      </c>
      <c r="F125" s="19">
        <f t="shared" si="11"/>
        <v>5.7844920452461146</v>
      </c>
      <c r="G125" s="21" t="s">
        <v>318</v>
      </c>
      <c r="H125" s="19">
        <f t="shared" si="7"/>
        <v>6.867412207600343</v>
      </c>
      <c r="I125" s="21" t="s">
        <v>318</v>
      </c>
      <c r="L125" s="24"/>
      <c r="N125" s="28">
        <v>2016</v>
      </c>
      <c r="O125" s="30">
        <v>1.81</v>
      </c>
      <c r="P125" s="52">
        <v>3.2</v>
      </c>
      <c r="Q125" s="37">
        <f t="shared" si="10"/>
        <v>3.2000000000000002E-3</v>
      </c>
      <c r="R125" s="64">
        <v>3.8</v>
      </c>
      <c r="S125" s="29">
        <f t="shared" si="8"/>
        <v>3.8E-3</v>
      </c>
    </row>
    <row r="126" spans="1:19" x14ac:dyDescent="0.25">
      <c r="A126" s="1">
        <v>121</v>
      </c>
      <c r="B126" s="3" t="s">
        <v>151</v>
      </c>
      <c r="C126" s="9" t="s">
        <v>330</v>
      </c>
      <c r="D126" s="9">
        <v>2016</v>
      </c>
      <c r="E126" s="21" t="s">
        <v>318</v>
      </c>
      <c r="F126" s="19">
        <f t="shared" si="11"/>
        <v>9.609505272346496</v>
      </c>
      <c r="G126" s="21" t="s">
        <v>318</v>
      </c>
      <c r="H126" s="19">
        <f t="shared" si="7"/>
        <v>11.770688245011151</v>
      </c>
      <c r="I126" s="21" t="s">
        <v>318</v>
      </c>
      <c r="L126" s="24"/>
      <c r="N126" s="28">
        <v>2016</v>
      </c>
      <c r="O126" s="30">
        <v>3.11</v>
      </c>
      <c r="P126" s="52">
        <v>3.1</v>
      </c>
      <c r="Q126" s="37">
        <f t="shared" ref="Q126:Q129" si="12">P126*0.001</f>
        <v>3.1000000000000003E-3</v>
      </c>
      <c r="R126" s="64">
        <v>3.8</v>
      </c>
      <c r="S126" s="29">
        <f t="shared" si="8"/>
        <v>3.8E-3</v>
      </c>
    </row>
    <row r="127" spans="1:19" x14ac:dyDescent="0.25">
      <c r="A127" s="1">
        <v>122</v>
      </c>
      <c r="B127" s="3" t="s">
        <v>152</v>
      </c>
      <c r="C127" s="9" t="s">
        <v>330</v>
      </c>
      <c r="D127" s="9">
        <v>2016</v>
      </c>
      <c r="E127" s="21" t="s">
        <v>318</v>
      </c>
      <c r="F127" s="19">
        <f t="shared" si="11"/>
        <v>2.782351643344394</v>
      </c>
      <c r="G127" s="21" t="s">
        <v>318</v>
      </c>
      <c r="H127" s="19">
        <f t="shared" si="7"/>
        <v>3.6511603249310687</v>
      </c>
      <c r="I127" s="21" t="s">
        <v>318</v>
      </c>
      <c r="L127" s="24"/>
      <c r="N127" s="28">
        <v>2016</v>
      </c>
      <c r="O127" s="30">
        <v>1.74</v>
      </c>
      <c r="P127" s="52">
        <v>1.6</v>
      </c>
      <c r="Q127" s="37">
        <f t="shared" si="12"/>
        <v>1.6000000000000001E-3</v>
      </c>
      <c r="R127" s="70">
        <v>2.1</v>
      </c>
      <c r="S127" s="29">
        <f t="shared" si="8"/>
        <v>2.1000000000000003E-3</v>
      </c>
    </row>
    <row r="128" spans="1:19" x14ac:dyDescent="0.25">
      <c r="A128" s="1">
        <v>123</v>
      </c>
      <c r="B128" s="3" t="s">
        <v>153</v>
      </c>
      <c r="C128" s="9" t="s">
        <v>330</v>
      </c>
      <c r="D128" s="9">
        <v>2016</v>
      </c>
      <c r="E128" s="21" t="s">
        <v>318</v>
      </c>
      <c r="F128" s="19">
        <f t="shared" si="11"/>
        <v>3.7502129465732947</v>
      </c>
      <c r="G128" s="21" t="s">
        <v>318</v>
      </c>
      <c r="H128" s="19">
        <f t="shared" si="7"/>
        <v>4.4195174545104132</v>
      </c>
      <c r="I128" s="21" t="s">
        <v>318</v>
      </c>
      <c r="L128" s="24"/>
      <c r="N128" s="28">
        <v>2016</v>
      </c>
      <c r="O128" s="30">
        <v>1.34</v>
      </c>
      <c r="P128" s="52">
        <v>2.8</v>
      </c>
      <c r="Q128" s="37">
        <f t="shared" si="12"/>
        <v>2.8E-3</v>
      </c>
      <c r="R128" s="63">
        <v>3.3</v>
      </c>
      <c r="S128" s="29">
        <f t="shared" si="8"/>
        <v>3.3E-3</v>
      </c>
    </row>
    <row r="129" spans="1:19" x14ac:dyDescent="0.25">
      <c r="A129" s="1">
        <v>124</v>
      </c>
      <c r="B129" s="3" t="s">
        <v>155</v>
      </c>
      <c r="C129" s="9" t="s">
        <v>330</v>
      </c>
      <c r="D129" s="9">
        <v>2016</v>
      </c>
      <c r="E129" s="21" t="s">
        <v>318</v>
      </c>
      <c r="F129" s="19">
        <f t="shared" si="11"/>
        <v>6.4135774479228136</v>
      </c>
      <c r="G129" s="21" t="s">
        <v>318</v>
      </c>
      <c r="H129" s="19">
        <f t="shared" si="7"/>
        <v>7.9301141606707981</v>
      </c>
      <c r="I129" s="21" t="s">
        <v>318</v>
      </c>
      <c r="L129" s="24"/>
      <c r="N129" s="28">
        <v>2016</v>
      </c>
      <c r="O129" s="30">
        <v>1.69</v>
      </c>
      <c r="P129" s="52">
        <v>3.8</v>
      </c>
      <c r="Q129" s="37">
        <f t="shared" si="12"/>
        <v>3.8E-3</v>
      </c>
      <c r="R129" s="63">
        <v>4.7</v>
      </c>
      <c r="S129" s="29">
        <f t="shared" si="8"/>
        <v>4.7000000000000002E-3</v>
      </c>
    </row>
    <row r="130" spans="1:19" x14ac:dyDescent="0.25">
      <c r="A130" s="1">
        <v>125</v>
      </c>
      <c r="B130" s="3" t="s">
        <v>157</v>
      </c>
      <c r="C130" s="9" t="s">
        <v>330</v>
      </c>
      <c r="D130" s="9">
        <v>2016</v>
      </c>
      <c r="E130" s="21" t="s">
        <v>318</v>
      </c>
      <c r="F130" s="19">
        <f t="shared" si="11"/>
        <v>6.7762044881638506</v>
      </c>
      <c r="G130" s="21" t="s">
        <v>318</v>
      </c>
      <c r="H130" s="19">
        <f t="shared" ref="H130:H141" si="13">(1-((1-S130)^O130))*1000</f>
        <v>10.087656859864458</v>
      </c>
      <c r="I130" s="21" t="s">
        <v>318</v>
      </c>
      <c r="L130" s="24"/>
      <c r="N130" s="28">
        <v>2016</v>
      </c>
      <c r="O130" s="30">
        <v>1.74</v>
      </c>
      <c r="P130" s="52">
        <v>3.9</v>
      </c>
      <c r="Q130" s="30">
        <f t="shared" ref="Q130:Q141" si="14">P130*0.001</f>
        <v>3.8999999999999998E-3</v>
      </c>
      <c r="R130" s="64">
        <v>5.81</v>
      </c>
      <c r="S130" s="29">
        <f t="shared" ref="S130:S141" si="15">R130*0.001</f>
        <v>5.8100000000000001E-3</v>
      </c>
    </row>
    <row r="131" spans="1:19" x14ac:dyDescent="0.25">
      <c r="A131" s="1">
        <v>126</v>
      </c>
      <c r="B131" s="14" t="s">
        <v>159</v>
      </c>
      <c r="C131" s="9" t="s">
        <v>313</v>
      </c>
      <c r="D131" s="9">
        <v>2012</v>
      </c>
      <c r="E131" s="21" t="s">
        <v>318</v>
      </c>
      <c r="F131" s="19">
        <f t="shared" si="11"/>
        <v>18.024610665872132</v>
      </c>
      <c r="G131" s="21" t="s">
        <v>318</v>
      </c>
      <c r="H131" s="19">
        <f t="shared" si="13"/>
        <v>21.287410682810702</v>
      </c>
      <c r="I131" s="20">
        <v>108.25069999999999</v>
      </c>
      <c r="J131" s="47"/>
      <c r="K131" s="47"/>
      <c r="L131" s="24"/>
      <c r="N131" s="28">
        <v>2012</v>
      </c>
      <c r="O131" s="32">
        <v>1.27</v>
      </c>
      <c r="P131" s="53">
        <v>14.22</v>
      </c>
      <c r="Q131" s="38">
        <f t="shared" si="14"/>
        <v>1.4220000000000002E-2</v>
      </c>
      <c r="R131" s="64">
        <v>16.8</v>
      </c>
      <c r="S131" s="29">
        <f t="shared" si="15"/>
        <v>1.6800000000000002E-2</v>
      </c>
    </row>
    <row r="132" spans="1:19" x14ac:dyDescent="0.25">
      <c r="A132" s="1">
        <v>127</v>
      </c>
      <c r="B132" s="3" t="s">
        <v>160</v>
      </c>
      <c r="C132" s="9" t="s">
        <v>330</v>
      </c>
      <c r="D132" s="9">
        <v>2016</v>
      </c>
      <c r="E132" s="21" t="s">
        <v>318</v>
      </c>
      <c r="F132" s="19">
        <f t="shared" si="11"/>
        <v>16.020225319355209</v>
      </c>
      <c r="G132" s="21" t="s">
        <v>318</v>
      </c>
      <c r="H132" s="19">
        <f t="shared" si="13"/>
        <v>19.821338724425598</v>
      </c>
      <c r="I132" s="21" t="s">
        <v>318</v>
      </c>
      <c r="L132" s="24"/>
      <c r="N132" s="28">
        <v>2016</v>
      </c>
      <c r="O132" s="30">
        <v>1.53</v>
      </c>
      <c r="P132" s="52">
        <v>10.5</v>
      </c>
      <c r="Q132" s="37">
        <f t="shared" si="14"/>
        <v>1.0500000000000001E-2</v>
      </c>
      <c r="R132" s="63">
        <v>13</v>
      </c>
      <c r="S132" s="29">
        <f t="shared" si="15"/>
        <v>1.3000000000000001E-2</v>
      </c>
    </row>
    <row r="133" spans="1:19" x14ac:dyDescent="0.25">
      <c r="A133" s="1">
        <v>128</v>
      </c>
      <c r="B133" s="3" t="s">
        <v>162</v>
      </c>
      <c r="C133" s="9" t="s">
        <v>330</v>
      </c>
      <c r="D133" s="9">
        <v>2016</v>
      </c>
      <c r="E133" s="21" t="s">
        <v>318</v>
      </c>
      <c r="F133" s="19">
        <f t="shared" si="11"/>
        <v>5.6376649890665931</v>
      </c>
      <c r="G133" s="21" t="s">
        <v>318</v>
      </c>
      <c r="H133" s="19">
        <f t="shared" si="13"/>
        <v>6.631231221289724</v>
      </c>
      <c r="I133" s="21" t="s">
        <v>318</v>
      </c>
      <c r="L133" s="24"/>
      <c r="N133" s="28">
        <v>2016</v>
      </c>
      <c r="O133" s="30">
        <v>1.66</v>
      </c>
      <c r="P133" s="52">
        <v>3.4</v>
      </c>
      <c r="Q133" s="37">
        <f t="shared" si="14"/>
        <v>3.3999999999999998E-3</v>
      </c>
      <c r="R133" s="63">
        <v>4</v>
      </c>
      <c r="S133" s="29">
        <f t="shared" si="15"/>
        <v>4.0000000000000001E-3</v>
      </c>
    </row>
    <row r="134" spans="1:19" x14ac:dyDescent="0.25">
      <c r="A134" s="1">
        <v>129</v>
      </c>
      <c r="B134" s="3" t="s">
        <v>163</v>
      </c>
      <c r="C134" s="9" t="s">
        <v>330</v>
      </c>
      <c r="D134" s="9">
        <v>2016</v>
      </c>
      <c r="E134" s="21" t="s">
        <v>318</v>
      </c>
      <c r="F134" s="19">
        <f t="shared" si="11"/>
        <v>3.5883223656821839</v>
      </c>
      <c r="G134" s="21" t="s">
        <v>318</v>
      </c>
      <c r="H134" s="19">
        <f t="shared" si="13"/>
        <v>4.612573449465085</v>
      </c>
      <c r="I134" s="21" t="s">
        <v>318</v>
      </c>
      <c r="L134" s="24"/>
      <c r="N134" s="28">
        <v>2016</v>
      </c>
      <c r="O134" s="30">
        <v>1.71</v>
      </c>
      <c r="P134" s="52">
        <v>2.1</v>
      </c>
      <c r="Q134" s="37">
        <f t="shared" si="14"/>
        <v>2.1000000000000003E-3</v>
      </c>
      <c r="R134" s="63">
        <v>2.7</v>
      </c>
      <c r="S134" s="29">
        <f t="shared" si="15"/>
        <v>2.7000000000000001E-3</v>
      </c>
    </row>
    <row r="135" spans="1:19" x14ac:dyDescent="0.25">
      <c r="A135" s="1">
        <v>130</v>
      </c>
      <c r="B135" s="3" t="s">
        <v>164</v>
      </c>
      <c r="C135" s="9" t="s">
        <v>330</v>
      </c>
      <c r="D135" s="9">
        <v>2016</v>
      </c>
      <c r="E135" s="21" t="s">
        <v>318</v>
      </c>
      <c r="F135" s="19">
        <f t="shared" si="11"/>
        <v>5.5556596670451874</v>
      </c>
      <c r="G135" s="21" t="s">
        <v>318</v>
      </c>
      <c r="H135" s="19">
        <f t="shared" si="13"/>
        <v>6.5270067725998748</v>
      </c>
      <c r="I135" s="21" t="s">
        <v>318</v>
      </c>
      <c r="L135" s="24"/>
      <c r="N135" s="28">
        <v>2016</v>
      </c>
      <c r="O135" s="30">
        <v>1.39</v>
      </c>
      <c r="P135" s="52">
        <v>4</v>
      </c>
      <c r="Q135" s="37">
        <f t="shared" si="14"/>
        <v>4.0000000000000001E-3</v>
      </c>
      <c r="R135" s="63">
        <v>4.7</v>
      </c>
      <c r="S135" s="29">
        <f t="shared" si="15"/>
        <v>4.7000000000000002E-3</v>
      </c>
    </row>
    <row r="136" spans="1:19" ht="16.5" thickBot="1" x14ac:dyDescent="0.3">
      <c r="A136" s="1">
        <v>131</v>
      </c>
      <c r="B136" s="3" t="s">
        <v>165</v>
      </c>
      <c r="C136" s="9" t="s">
        <v>330</v>
      </c>
      <c r="D136" s="9">
        <v>2016</v>
      </c>
      <c r="E136" s="21" t="s">
        <v>318</v>
      </c>
      <c r="F136" s="19">
        <f t="shared" si="11"/>
        <v>4.0777953882148443</v>
      </c>
      <c r="G136" s="21" t="s">
        <v>318</v>
      </c>
      <c r="H136" s="19">
        <f t="shared" si="13"/>
        <v>5.0286460386770315</v>
      </c>
      <c r="I136" s="21" t="s">
        <v>318</v>
      </c>
      <c r="L136" s="24"/>
      <c r="N136" s="28">
        <v>2016</v>
      </c>
      <c r="O136" s="30">
        <v>1.36</v>
      </c>
      <c r="P136" s="52">
        <v>3</v>
      </c>
      <c r="Q136" s="37">
        <f t="shared" si="14"/>
        <v>3.0000000000000001E-3</v>
      </c>
      <c r="R136" s="71">
        <v>3.7</v>
      </c>
      <c r="S136" s="29">
        <f t="shared" si="15"/>
        <v>3.7000000000000002E-3</v>
      </c>
    </row>
    <row r="137" spans="1:19" x14ac:dyDescent="0.25">
      <c r="A137" s="1">
        <v>132</v>
      </c>
      <c r="B137" s="3" t="s">
        <v>166</v>
      </c>
      <c r="C137" s="9" t="s">
        <v>330</v>
      </c>
      <c r="D137" s="9">
        <v>2016</v>
      </c>
      <c r="E137" s="21" t="s">
        <v>318</v>
      </c>
      <c r="F137" s="19">
        <f t="shared" si="11"/>
        <v>11.617522237602707</v>
      </c>
      <c r="G137" s="21" t="s">
        <v>318</v>
      </c>
      <c r="H137" s="19">
        <f t="shared" si="13"/>
        <v>13.902044412642201</v>
      </c>
      <c r="I137" s="21" t="s">
        <v>318</v>
      </c>
      <c r="L137" s="24"/>
      <c r="N137" s="28">
        <v>2016</v>
      </c>
      <c r="O137" s="30">
        <v>1.64</v>
      </c>
      <c r="P137" s="52">
        <v>7.1</v>
      </c>
      <c r="Q137" s="37">
        <f t="shared" si="14"/>
        <v>7.0999999999999995E-3</v>
      </c>
      <c r="R137" s="63">
        <v>8.5</v>
      </c>
      <c r="S137" s="29">
        <f t="shared" si="15"/>
        <v>8.5000000000000006E-3</v>
      </c>
    </row>
    <row r="138" spans="1:19" x14ac:dyDescent="0.25">
      <c r="A138" s="1">
        <v>133</v>
      </c>
      <c r="B138" s="3" t="s">
        <v>167</v>
      </c>
      <c r="C138" s="9" t="s">
        <v>330</v>
      </c>
      <c r="D138" s="9">
        <v>2016</v>
      </c>
      <c r="E138" s="21" t="s">
        <v>318</v>
      </c>
      <c r="F138" s="19">
        <f t="shared" si="11"/>
        <v>12.125820826299094</v>
      </c>
      <c r="G138" s="21" t="s">
        <v>318</v>
      </c>
      <c r="H138" s="19">
        <f t="shared" si="13"/>
        <v>14.053008056036598</v>
      </c>
      <c r="I138" s="21" t="s">
        <v>318</v>
      </c>
      <c r="L138" s="24"/>
      <c r="N138" s="28">
        <v>2016</v>
      </c>
      <c r="O138" s="30">
        <v>1.762</v>
      </c>
      <c r="P138" s="52">
        <v>6.9</v>
      </c>
      <c r="Q138" s="37">
        <f t="shared" si="14"/>
        <v>6.9000000000000008E-3</v>
      </c>
      <c r="R138" s="63">
        <v>8</v>
      </c>
      <c r="S138" s="29">
        <f t="shared" si="15"/>
        <v>8.0000000000000002E-3</v>
      </c>
    </row>
    <row r="139" spans="1:19" x14ac:dyDescent="0.25">
      <c r="A139" s="1">
        <v>134</v>
      </c>
      <c r="B139" s="3" t="s">
        <v>168</v>
      </c>
      <c r="C139" s="9" t="s">
        <v>330</v>
      </c>
      <c r="D139" s="9">
        <v>2016</v>
      </c>
      <c r="E139" s="21" t="s">
        <v>318</v>
      </c>
      <c r="F139" s="19">
        <f t="shared" si="11"/>
        <v>4.2508402588681271</v>
      </c>
      <c r="G139" s="21" t="s">
        <v>318</v>
      </c>
      <c r="H139" s="19">
        <f t="shared" si="13"/>
        <v>5.1738349363165126</v>
      </c>
      <c r="I139" s="21" t="s">
        <v>318</v>
      </c>
      <c r="L139" s="24"/>
      <c r="N139" s="28">
        <v>2016</v>
      </c>
      <c r="O139" s="30">
        <v>1.85</v>
      </c>
      <c r="P139" s="52">
        <v>2.2999999999999998</v>
      </c>
      <c r="Q139" s="37">
        <f t="shared" si="14"/>
        <v>2.3E-3</v>
      </c>
      <c r="R139" s="63">
        <v>2.8</v>
      </c>
      <c r="S139" s="29">
        <f t="shared" si="15"/>
        <v>2.8E-3</v>
      </c>
    </row>
    <row r="140" spans="1:19" x14ac:dyDescent="0.25">
      <c r="A140" s="1">
        <v>135</v>
      </c>
      <c r="B140" s="15" t="s">
        <v>169</v>
      </c>
      <c r="C140" s="9" t="s">
        <v>330</v>
      </c>
      <c r="D140" s="9">
        <v>2016</v>
      </c>
      <c r="E140" s="21" t="s">
        <v>318</v>
      </c>
      <c r="F140" s="19">
        <f t="shared" si="11"/>
        <v>3.0003454577118838</v>
      </c>
      <c r="G140" s="21" t="s">
        <v>318</v>
      </c>
      <c r="H140" s="19">
        <f t="shared" si="13"/>
        <v>3.7893598804615847</v>
      </c>
      <c r="I140" s="21" t="s">
        <v>318</v>
      </c>
      <c r="L140" s="24"/>
      <c r="N140" s="28">
        <v>2016</v>
      </c>
      <c r="O140" s="30">
        <v>1.58</v>
      </c>
      <c r="P140" s="52">
        <v>1.9</v>
      </c>
      <c r="Q140" s="37">
        <f t="shared" si="14"/>
        <v>1.9E-3</v>
      </c>
      <c r="R140" s="64">
        <v>2.4</v>
      </c>
      <c r="S140" s="29">
        <f t="shared" si="15"/>
        <v>2.3999999999999998E-3</v>
      </c>
    </row>
    <row r="141" spans="1:19" x14ac:dyDescent="0.25">
      <c r="A141" s="1">
        <v>136</v>
      </c>
      <c r="B141" s="15" t="s">
        <v>171</v>
      </c>
      <c r="C141" s="9" t="s">
        <v>330</v>
      </c>
      <c r="D141" s="9">
        <v>2016</v>
      </c>
      <c r="E141" s="21" t="s">
        <v>318</v>
      </c>
      <c r="F141" s="19">
        <f t="shared" si="11"/>
        <v>7.2434643910657126</v>
      </c>
      <c r="G141" s="21" t="s">
        <v>318</v>
      </c>
      <c r="H141" s="19">
        <f t="shared" si="13"/>
        <v>8.7196228147915491</v>
      </c>
      <c r="I141" s="21" t="s">
        <v>318</v>
      </c>
      <c r="L141" s="24"/>
      <c r="N141" s="28">
        <v>2016</v>
      </c>
      <c r="O141" s="30">
        <v>1.48</v>
      </c>
      <c r="P141" s="52">
        <v>4.9000000000000004</v>
      </c>
      <c r="Q141" s="37">
        <f t="shared" si="14"/>
        <v>4.9000000000000007E-3</v>
      </c>
      <c r="R141" s="64">
        <v>5.9</v>
      </c>
      <c r="S141" s="29">
        <f t="shared" si="15"/>
        <v>5.9000000000000007E-3</v>
      </c>
    </row>
    <row r="142" spans="1:19" x14ac:dyDescent="0.25">
      <c r="A142" s="1">
        <v>137</v>
      </c>
      <c r="B142" s="3" t="s">
        <v>173</v>
      </c>
      <c r="C142" s="9" t="s">
        <v>241</v>
      </c>
      <c r="D142" s="9">
        <v>2013</v>
      </c>
      <c r="E142" s="18">
        <v>38.307340000000003</v>
      </c>
      <c r="F142" s="18">
        <v>132.30600000000001</v>
      </c>
      <c r="G142" s="20">
        <v>43.755569999999999</v>
      </c>
      <c r="H142" s="20">
        <v>145.8355</v>
      </c>
      <c r="I142" s="18">
        <v>166.7176</v>
      </c>
      <c r="J142" s="20"/>
      <c r="K142" s="20"/>
      <c r="L142" s="24" t="s">
        <v>310</v>
      </c>
      <c r="M142" s="48">
        <v>8220</v>
      </c>
      <c r="O142" s="32"/>
      <c r="P142" s="52"/>
      <c r="R142" s="63"/>
    </row>
    <row r="143" spans="1:19" x14ac:dyDescent="0.25">
      <c r="A143" s="1">
        <v>138</v>
      </c>
      <c r="B143" s="14" t="s">
        <v>174</v>
      </c>
      <c r="C143" s="9" t="s">
        <v>313</v>
      </c>
      <c r="D143" s="9">
        <v>2012</v>
      </c>
      <c r="E143" s="21" t="s">
        <v>318</v>
      </c>
      <c r="F143" s="19">
        <f>(1-((1-Q143)^O143))*1000</f>
        <v>14.10253337051326</v>
      </c>
      <c r="G143" s="21" t="s">
        <v>318</v>
      </c>
      <c r="H143" s="19">
        <f>(1-((1-S143)^O143))*1000</f>
        <v>16.172367687805611</v>
      </c>
      <c r="I143" s="18">
        <v>34.75177</v>
      </c>
      <c r="J143" s="47"/>
      <c r="K143" s="47"/>
      <c r="L143" s="24"/>
      <c r="N143" s="28">
        <v>2016</v>
      </c>
      <c r="O143" s="32">
        <v>1.53</v>
      </c>
      <c r="P143" s="53">
        <v>9.24</v>
      </c>
      <c r="Q143" s="38">
        <f>P143*0.001</f>
        <v>9.2399999999999999E-3</v>
      </c>
      <c r="R143" s="64">
        <v>10.6</v>
      </c>
      <c r="S143" s="29">
        <f>R143*0.001</f>
        <v>1.06E-2</v>
      </c>
    </row>
    <row r="144" spans="1:19" x14ac:dyDescent="0.25">
      <c r="A144" s="1">
        <v>139</v>
      </c>
      <c r="B144" s="14" t="s">
        <v>176</v>
      </c>
      <c r="C144" s="9" t="s">
        <v>313</v>
      </c>
      <c r="D144" s="9">
        <v>2014</v>
      </c>
      <c r="E144" s="21" t="s">
        <v>318</v>
      </c>
      <c r="F144" s="19">
        <f>(1-((1-Q144)^O144))*1000</f>
        <v>8.2819551853989815</v>
      </c>
      <c r="G144" s="21" t="s">
        <v>318</v>
      </c>
      <c r="H144" s="19">
        <f>(1-((1-S144)^O144))*1000</f>
        <v>9.6213551302872791</v>
      </c>
      <c r="I144" s="18">
        <v>44.087420000000002</v>
      </c>
      <c r="J144" s="47"/>
      <c r="K144" s="47"/>
      <c r="L144" s="24"/>
      <c r="N144" s="28">
        <v>2016</v>
      </c>
      <c r="O144" s="32">
        <v>1.46</v>
      </c>
      <c r="P144" s="53">
        <v>5.68</v>
      </c>
      <c r="Q144" s="38">
        <f>P144*0.001</f>
        <v>5.6800000000000002E-3</v>
      </c>
      <c r="R144" s="64">
        <v>6.6</v>
      </c>
      <c r="S144" s="29">
        <f>R144*0.001</f>
        <v>6.6E-3</v>
      </c>
    </row>
    <row r="145" spans="1:36" x14ac:dyDescent="0.25">
      <c r="A145" s="1">
        <v>140</v>
      </c>
      <c r="B145" s="14" t="s">
        <v>177</v>
      </c>
      <c r="C145" s="9" t="s">
        <v>313</v>
      </c>
      <c r="D145" s="9">
        <v>2013</v>
      </c>
      <c r="E145" s="21" t="s">
        <v>318</v>
      </c>
      <c r="F145" s="19">
        <f>(1-((1-Q145)^O145))*1000</f>
        <v>7.3076752081259189</v>
      </c>
      <c r="G145" s="21" t="s">
        <v>318</v>
      </c>
      <c r="H145" s="19">
        <f>(1-((1-S145)^O145))*1000</f>
        <v>7.6827018823718563</v>
      </c>
      <c r="I145" s="18">
        <v>43.784289999999999</v>
      </c>
      <c r="J145" s="47"/>
      <c r="K145" s="47"/>
      <c r="L145" s="24"/>
      <c r="N145" s="28">
        <v>2016</v>
      </c>
      <c r="O145" s="32">
        <v>1.71</v>
      </c>
      <c r="P145" s="57">
        <v>4.28</v>
      </c>
      <c r="Q145" s="40">
        <f>P145*0.001</f>
        <v>4.28E-3</v>
      </c>
      <c r="R145" s="64">
        <v>4.5</v>
      </c>
      <c r="S145" s="29">
        <f>R145*0.001</f>
        <v>4.5000000000000005E-3</v>
      </c>
    </row>
    <row r="146" spans="1:36" s="5" customFormat="1" x14ac:dyDescent="0.25">
      <c r="A146" s="1"/>
      <c r="B146" s="4" t="s">
        <v>239</v>
      </c>
      <c r="C146" s="13"/>
      <c r="D146" s="13"/>
      <c r="E146" s="17"/>
      <c r="F146" s="17"/>
      <c r="G146" s="17"/>
      <c r="H146" s="17"/>
      <c r="I146" s="17"/>
      <c r="J146" s="19"/>
      <c r="K146" s="19"/>
      <c r="L146" s="24"/>
      <c r="M146" s="26"/>
      <c r="N146" s="28"/>
      <c r="O146" s="30"/>
      <c r="P146" s="52"/>
      <c r="Q146" s="37"/>
      <c r="R146" s="63"/>
      <c r="S146" s="29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25">
      <c r="A147" s="1">
        <v>141</v>
      </c>
      <c r="B147" s="15" t="s">
        <v>183</v>
      </c>
      <c r="C147" s="9" t="s">
        <v>332</v>
      </c>
      <c r="D147" s="9">
        <v>2016</v>
      </c>
      <c r="E147" s="21" t="s">
        <v>318</v>
      </c>
      <c r="F147" s="19">
        <f>(1-((1-Q147)^O147))*1000</f>
        <v>6.9350109540737837</v>
      </c>
      <c r="G147" s="21" t="s">
        <v>318</v>
      </c>
      <c r="H147" s="19">
        <f>(1-((1-S147)^O147))*1000</f>
        <v>8.0122632914171312</v>
      </c>
      <c r="I147" s="21" t="s">
        <v>318</v>
      </c>
      <c r="L147" s="24"/>
      <c r="N147" s="28">
        <v>2016</v>
      </c>
      <c r="O147" s="30">
        <v>1.5429999999999999</v>
      </c>
      <c r="P147" s="52">
        <v>4.5</v>
      </c>
      <c r="Q147" s="37">
        <f>P147*0.001</f>
        <v>4.5000000000000005E-3</v>
      </c>
      <c r="R147" s="63">
        <v>5.2</v>
      </c>
      <c r="S147" s="29">
        <f>R147*0.001</f>
        <v>5.2000000000000006E-3</v>
      </c>
    </row>
    <row r="148" spans="1:36" x14ac:dyDescent="0.25">
      <c r="A148" s="1">
        <v>142</v>
      </c>
      <c r="B148" s="15" t="s">
        <v>185</v>
      </c>
      <c r="C148" s="9" t="s">
        <v>324</v>
      </c>
      <c r="D148" s="9" t="s">
        <v>325</v>
      </c>
      <c r="E148" s="19">
        <f>0.0072068*1000</f>
        <v>7.2068000000000003</v>
      </c>
      <c r="F148" s="21" t="s">
        <v>318</v>
      </c>
      <c r="G148" s="19">
        <f>0.0092825 *1000</f>
        <v>9.2825000000000006</v>
      </c>
      <c r="H148" s="21" t="s">
        <v>318</v>
      </c>
      <c r="I148" s="19">
        <f>0.0044779*1000</f>
        <v>4.4779</v>
      </c>
      <c r="L148" s="24"/>
      <c r="P148" s="52"/>
      <c r="R148" s="63"/>
    </row>
    <row r="149" spans="1:36" s="5" customFormat="1" x14ac:dyDescent="0.25">
      <c r="A149" s="1"/>
      <c r="B149" s="4" t="s">
        <v>240</v>
      </c>
      <c r="C149" s="13"/>
      <c r="D149" s="13"/>
      <c r="E149" s="17"/>
      <c r="F149" s="17"/>
      <c r="G149" s="17"/>
      <c r="H149" s="17"/>
      <c r="I149" s="17"/>
      <c r="J149" s="19"/>
      <c r="K149" s="19"/>
      <c r="L149" s="24"/>
      <c r="M149" s="26"/>
      <c r="N149" s="28"/>
      <c r="O149" s="30"/>
      <c r="P149" s="52"/>
      <c r="Q149" s="37"/>
      <c r="R149" s="63"/>
      <c r="S149" s="29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25">
      <c r="A150" s="1">
        <v>143</v>
      </c>
      <c r="B150" s="3" t="s">
        <v>189</v>
      </c>
      <c r="C150" s="9" t="s">
        <v>330</v>
      </c>
      <c r="D150" s="9">
        <v>2016</v>
      </c>
      <c r="E150" s="21" t="s">
        <v>318</v>
      </c>
      <c r="F150" s="19">
        <f>(1-((1-Q150)^O150))*1000</f>
        <v>22.055090343787388</v>
      </c>
      <c r="G150" s="21" t="s">
        <v>318</v>
      </c>
      <c r="H150" s="19">
        <f>(1-((1-S150)^O150))*1000</f>
        <v>24.764320334571988</v>
      </c>
      <c r="I150" s="21" t="s">
        <v>318</v>
      </c>
      <c r="L150" s="24"/>
      <c r="N150" s="28">
        <v>2016</v>
      </c>
      <c r="O150" s="30">
        <v>2.2879999999999998</v>
      </c>
      <c r="P150" s="52">
        <v>9.6999999999999993</v>
      </c>
      <c r="Q150" s="37">
        <f>P150*0.001</f>
        <v>9.7000000000000003E-3</v>
      </c>
      <c r="R150" s="63">
        <v>10.9</v>
      </c>
      <c r="S150" s="29">
        <f>R150*0.001</f>
        <v>1.09E-2</v>
      </c>
    </row>
    <row r="151" spans="1:36" x14ac:dyDescent="0.25">
      <c r="A151" s="1">
        <v>144</v>
      </c>
      <c r="B151" s="3" t="s">
        <v>192</v>
      </c>
      <c r="C151" s="9" t="s">
        <v>241</v>
      </c>
      <c r="D151" s="12">
        <v>2008</v>
      </c>
      <c r="E151" s="18">
        <v>139.84010000000001</v>
      </c>
      <c r="F151" s="18">
        <v>327.08150000000001</v>
      </c>
      <c r="G151" s="20">
        <v>175.67060000000001</v>
      </c>
      <c r="H151" s="20">
        <v>397.84800000000001</v>
      </c>
      <c r="I151" s="18">
        <v>422.91609999999997</v>
      </c>
      <c r="J151" s="20"/>
      <c r="K151" s="20"/>
      <c r="L151" s="24" t="s">
        <v>287</v>
      </c>
      <c r="M151" s="48">
        <v>13434</v>
      </c>
      <c r="P151" s="52"/>
      <c r="R151" s="63"/>
    </row>
    <row r="152" spans="1:36" x14ac:dyDescent="0.25">
      <c r="A152" s="1">
        <v>145</v>
      </c>
      <c r="B152" s="3" t="s">
        <v>193</v>
      </c>
      <c r="C152" s="9" t="s">
        <v>241</v>
      </c>
      <c r="D152" s="9">
        <v>1996</v>
      </c>
      <c r="E152" s="18">
        <v>97.220079999999996</v>
      </c>
      <c r="F152" s="18">
        <v>213.9264</v>
      </c>
      <c r="G152" s="20">
        <v>108.86</v>
      </c>
      <c r="H152" s="20">
        <v>241.41759999999999</v>
      </c>
      <c r="I152" s="18">
        <v>267.9427</v>
      </c>
      <c r="J152" s="20"/>
      <c r="K152" s="20"/>
      <c r="L152" s="24" t="s">
        <v>288</v>
      </c>
      <c r="M152" s="48">
        <v>10075</v>
      </c>
      <c r="P152" s="52"/>
      <c r="R152" s="63"/>
    </row>
    <row r="153" spans="1:36" x14ac:dyDescent="0.25">
      <c r="A153" s="1">
        <v>146</v>
      </c>
      <c r="B153" s="14" t="s">
        <v>196</v>
      </c>
      <c r="C153" s="9" t="s">
        <v>313</v>
      </c>
      <c r="D153" s="9" t="s">
        <v>246</v>
      </c>
      <c r="E153" s="21" t="s">
        <v>318</v>
      </c>
      <c r="F153" s="19">
        <f>(1-((1-Q153)^O153))*1000</f>
        <v>34.730187772299082</v>
      </c>
      <c r="G153" s="21" t="s">
        <v>318</v>
      </c>
      <c r="H153" s="19">
        <f>(1-((1-S153)^O153))*1000</f>
        <v>38.405429879172836</v>
      </c>
      <c r="I153" s="18">
        <v>136.7414</v>
      </c>
      <c r="J153" s="47"/>
      <c r="K153" s="47"/>
      <c r="L153" s="24"/>
      <c r="N153" s="28">
        <v>2016</v>
      </c>
      <c r="O153" s="33">
        <v>2.54</v>
      </c>
      <c r="P153" s="53">
        <v>13.82</v>
      </c>
      <c r="Q153" s="38">
        <f>P153*0.001</f>
        <v>1.3820000000000001E-2</v>
      </c>
      <c r="R153" s="68">
        <v>15.3</v>
      </c>
      <c r="S153" s="29">
        <f>R153*0.001</f>
        <v>1.5300000000000001E-2</v>
      </c>
    </row>
    <row r="154" spans="1:36" x14ac:dyDescent="0.25">
      <c r="A154" s="1">
        <v>147</v>
      </c>
      <c r="B154" s="3" t="s">
        <v>197</v>
      </c>
      <c r="C154" s="9" t="s">
        <v>330</v>
      </c>
      <c r="D154" s="9">
        <v>2016</v>
      </c>
      <c r="E154" s="21" t="s">
        <v>318</v>
      </c>
      <c r="F154" s="19">
        <f>(1-((1-Q154)^O154))*1000</f>
        <v>11.108682502037336</v>
      </c>
      <c r="G154" s="21" t="s">
        <v>318</v>
      </c>
      <c r="H154" s="19">
        <f>(1-((1-S154)^O154))*1000</f>
        <v>13.15386577804345</v>
      </c>
      <c r="I154" s="21" t="s">
        <v>318</v>
      </c>
      <c r="L154" s="24"/>
      <c r="N154" s="28">
        <v>2016</v>
      </c>
      <c r="O154" s="30">
        <v>1.7130000000000001</v>
      </c>
      <c r="P154" s="52">
        <v>6.5</v>
      </c>
      <c r="Q154" s="37">
        <f>P154*0.001</f>
        <v>6.5000000000000006E-3</v>
      </c>
      <c r="R154" s="63">
        <v>7.7</v>
      </c>
      <c r="S154" s="29">
        <f>R154*0.001</f>
        <v>7.7000000000000002E-3</v>
      </c>
    </row>
    <row r="155" spans="1:36" x14ac:dyDescent="0.25">
      <c r="A155" s="1">
        <v>148</v>
      </c>
      <c r="B155" s="3" t="s">
        <v>198</v>
      </c>
      <c r="C155" s="9" t="s">
        <v>241</v>
      </c>
      <c r="D155" s="12" t="s">
        <v>246</v>
      </c>
      <c r="E155" s="18">
        <v>29.65033</v>
      </c>
      <c r="F155" s="18">
        <v>55.679389999999998</v>
      </c>
      <c r="G155" s="20">
        <v>33.938339999999997</v>
      </c>
      <c r="H155" s="20">
        <v>66.852189999999993</v>
      </c>
      <c r="I155" s="18">
        <v>98.548289999999994</v>
      </c>
      <c r="J155" s="20"/>
      <c r="K155" s="20"/>
      <c r="L155" s="24" t="s">
        <v>289</v>
      </c>
      <c r="M155" s="48">
        <v>29375</v>
      </c>
      <c r="P155" s="52"/>
      <c r="R155" s="63"/>
    </row>
    <row r="156" spans="1:36" x14ac:dyDescent="0.25">
      <c r="A156" s="1">
        <v>149</v>
      </c>
      <c r="B156" s="3" t="s">
        <v>199</v>
      </c>
      <c r="C156" s="9" t="s">
        <v>330</v>
      </c>
      <c r="D156" s="9">
        <v>2016</v>
      </c>
      <c r="E156" s="21" t="s">
        <v>318</v>
      </c>
      <c r="F156" s="19">
        <f>(1-((1-Q156)^O156))*1000</f>
        <v>13.733432745338225</v>
      </c>
      <c r="G156" s="21" t="s">
        <v>318</v>
      </c>
      <c r="H156" s="19">
        <f>(1-((1-S156)^O156))*1000</f>
        <v>15.866161622537177</v>
      </c>
      <c r="I156" s="21" t="s">
        <v>318</v>
      </c>
      <c r="L156" s="24"/>
      <c r="N156" s="28">
        <v>2016</v>
      </c>
      <c r="O156" s="30">
        <v>1.7889999999999999</v>
      </c>
      <c r="P156" s="52">
        <v>7.7</v>
      </c>
      <c r="Q156" s="37">
        <f>P156*0.001</f>
        <v>7.7000000000000002E-3</v>
      </c>
      <c r="R156" s="63">
        <v>8.9</v>
      </c>
      <c r="S156" s="29">
        <f>R156*0.001</f>
        <v>8.8999999999999999E-3</v>
      </c>
    </row>
    <row r="157" spans="1:36" x14ac:dyDescent="0.25">
      <c r="A157" s="1">
        <v>150</v>
      </c>
      <c r="B157" s="14" t="s">
        <v>200</v>
      </c>
      <c r="C157" s="9" t="s">
        <v>313</v>
      </c>
      <c r="D157" s="9">
        <v>2014</v>
      </c>
      <c r="E157" s="21" t="s">
        <v>318</v>
      </c>
      <c r="F157" s="19">
        <f>(1-((1-Q157)^O157))*1000</f>
        <v>7.1712872845047793</v>
      </c>
      <c r="G157" s="21" t="s">
        <v>318</v>
      </c>
      <c r="H157" s="19">
        <f>(1-((1-S157)^O157))*1000</f>
        <v>9.3866269570042071</v>
      </c>
      <c r="I157" s="18">
        <v>23.33164</v>
      </c>
      <c r="J157" s="47"/>
      <c r="K157" s="47"/>
      <c r="L157" s="24"/>
      <c r="N157" s="28">
        <v>2016</v>
      </c>
      <c r="O157" s="33">
        <v>1.71</v>
      </c>
      <c r="P157" s="53">
        <v>4.2</v>
      </c>
      <c r="Q157" s="38">
        <f>P157*0.001</f>
        <v>4.2000000000000006E-3</v>
      </c>
      <c r="R157" s="64">
        <v>5.5</v>
      </c>
      <c r="S157" s="29">
        <f>R157*0.001</f>
        <v>5.4999999999999997E-3</v>
      </c>
    </row>
    <row r="158" spans="1:36" x14ac:dyDescent="0.25">
      <c r="A158" s="1">
        <v>152</v>
      </c>
      <c r="B158" s="3" t="s">
        <v>202</v>
      </c>
      <c r="C158" s="9" t="s">
        <v>241</v>
      </c>
      <c r="D158" s="9">
        <v>2013</v>
      </c>
      <c r="E158" s="18">
        <v>73.286590000000004</v>
      </c>
      <c r="F158" s="18">
        <v>145.8886</v>
      </c>
      <c r="G158" s="20">
        <v>84.662329999999997</v>
      </c>
      <c r="H158" s="20">
        <v>185.14769999999999</v>
      </c>
      <c r="I158" s="18">
        <v>218.23060000000001</v>
      </c>
      <c r="J158" s="20"/>
      <c r="K158" s="20"/>
      <c r="L158" s="24" t="s">
        <v>290</v>
      </c>
      <c r="M158" s="48">
        <v>8791</v>
      </c>
      <c r="P158" s="52"/>
      <c r="R158" s="63"/>
    </row>
    <row r="159" spans="1:36" x14ac:dyDescent="0.25">
      <c r="A159" s="1">
        <v>153</v>
      </c>
      <c r="B159" s="3" t="s">
        <v>203</v>
      </c>
      <c r="C159" s="9" t="s">
        <v>330</v>
      </c>
      <c r="D159" s="9">
        <v>2016</v>
      </c>
      <c r="E159" s="21" t="s">
        <v>318</v>
      </c>
      <c r="F159" s="19">
        <f>(1-((1-Q159)^O159))*1000</f>
        <v>31.13868833619582</v>
      </c>
      <c r="G159" s="21" t="s">
        <v>318</v>
      </c>
      <c r="H159" s="19">
        <f>(1-((1-S159)^O159))*1000</f>
        <v>36.231122281415786</v>
      </c>
      <c r="I159" s="21" t="s">
        <v>318</v>
      </c>
      <c r="L159" s="24"/>
      <c r="N159" s="28">
        <v>2016</v>
      </c>
      <c r="O159" s="30">
        <v>2.4750000000000001</v>
      </c>
      <c r="P159" s="52">
        <v>12.7</v>
      </c>
      <c r="Q159" s="37">
        <f>P159*0.001</f>
        <v>1.2699999999999999E-2</v>
      </c>
      <c r="R159" s="64">
        <v>14.8</v>
      </c>
      <c r="S159" s="29">
        <f>R159*0.001</f>
        <v>1.4800000000000001E-2</v>
      </c>
    </row>
    <row r="160" spans="1:36" x14ac:dyDescent="0.25">
      <c r="A160" s="1">
        <v>154</v>
      </c>
      <c r="B160" s="3" t="s">
        <v>206</v>
      </c>
      <c r="C160" s="9" t="s">
        <v>330</v>
      </c>
      <c r="D160" s="9">
        <v>2016</v>
      </c>
      <c r="E160" s="21" t="s">
        <v>318</v>
      </c>
      <c r="F160" s="19">
        <f>(1-((1-Q160)^O160))*1000</f>
        <v>87.834849472582135</v>
      </c>
      <c r="G160" s="21" t="s">
        <v>318</v>
      </c>
      <c r="H160" s="19">
        <f>(1-((1-S160)^O160))*1000</f>
        <v>105.29066126216358</v>
      </c>
      <c r="I160" s="21" t="s">
        <v>318</v>
      </c>
      <c r="L160" s="24"/>
      <c r="N160" s="28">
        <v>2016</v>
      </c>
      <c r="O160" s="30">
        <v>3.41</v>
      </c>
      <c r="P160" s="52">
        <v>26.6</v>
      </c>
      <c r="Q160" s="29">
        <f>P160*0.001</f>
        <v>2.6600000000000002E-2</v>
      </c>
      <c r="R160" s="63">
        <v>32.1</v>
      </c>
      <c r="S160" s="29">
        <f>R160*0.001</f>
        <v>3.2100000000000004E-2</v>
      </c>
    </row>
    <row r="161" spans="1:19" x14ac:dyDescent="0.25">
      <c r="A161" s="1">
        <v>155</v>
      </c>
      <c r="B161" s="3" t="s">
        <v>209</v>
      </c>
      <c r="C161" s="9" t="s">
        <v>241</v>
      </c>
      <c r="D161" s="10" t="s">
        <v>248</v>
      </c>
      <c r="E161" s="18">
        <v>74.238020000000006</v>
      </c>
      <c r="F161" s="18">
        <v>191.34219999999999</v>
      </c>
      <c r="G161" s="20">
        <v>90.658969999999997</v>
      </c>
      <c r="H161" s="20">
        <v>242.6858</v>
      </c>
      <c r="I161" s="18">
        <v>287.94630000000001</v>
      </c>
      <c r="J161" s="20"/>
      <c r="K161" s="20"/>
      <c r="L161" s="24" t="s">
        <v>267</v>
      </c>
      <c r="M161" s="48">
        <v>20143</v>
      </c>
      <c r="P161" s="52"/>
      <c r="R161" s="63"/>
    </row>
    <row r="162" spans="1:19" x14ac:dyDescent="0.25">
      <c r="A162" s="1">
        <v>156</v>
      </c>
      <c r="B162" s="14" t="s">
        <v>210</v>
      </c>
      <c r="C162" s="9" t="s">
        <v>313</v>
      </c>
      <c r="D162" s="9">
        <v>2014</v>
      </c>
      <c r="E162" s="21" t="s">
        <v>318</v>
      </c>
      <c r="F162" s="19">
        <f>(1-((1-Q162)^O162))*1000</f>
        <v>75.476735054641921</v>
      </c>
      <c r="G162" s="21" t="s">
        <v>318</v>
      </c>
      <c r="H162" s="19">
        <f>(1-((1-S162)^O162))*1000</f>
        <v>84.988936643790808</v>
      </c>
      <c r="I162" s="18">
        <v>233.2398</v>
      </c>
      <c r="J162" s="47"/>
      <c r="K162" s="47"/>
      <c r="L162" s="24"/>
      <c r="M162" s="23"/>
      <c r="N162" s="28">
        <v>2016</v>
      </c>
      <c r="O162" s="32">
        <v>2.56</v>
      </c>
      <c r="P162" s="53">
        <v>30.19</v>
      </c>
      <c r="Q162" s="38">
        <f>P162*0.001</f>
        <v>3.0190000000000002E-2</v>
      </c>
      <c r="R162" s="64">
        <v>34.1</v>
      </c>
      <c r="S162" s="29">
        <f>R162*0.001</f>
        <v>3.4100000000000005E-2</v>
      </c>
    </row>
    <row r="163" spans="1:19" x14ac:dyDescent="0.25">
      <c r="A163" s="1">
        <v>157</v>
      </c>
      <c r="B163" s="3" t="s">
        <v>211</v>
      </c>
      <c r="C163" s="9" t="s">
        <v>241</v>
      </c>
      <c r="D163" s="9">
        <v>2012</v>
      </c>
      <c r="E163" s="18">
        <v>56.839950000000002</v>
      </c>
      <c r="F163" s="18">
        <v>143.66419999999999</v>
      </c>
      <c r="G163" s="20">
        <v>69.409599999999998</v>
      </c>
      <c r="H163" s="20">
        <v>175.48269999999999</v>
      </c>
      <c r="I163" s="18">
        <v>227.423</v>
      </c>
      <c r="J163" s="20"/>
      <c r="K163" s="20"/>
      <c r="L163" s="24" t="s">
        <v>291</v>
      </c>
      <c r="M163" s="48">
        <v>17530</v>
      </c>
      <c r="P163" s="52"/>
      <c r="R163" s="63"/>
    </row>
    <row r="164" spans="1:19" x14ac:dyDescent="0.25">
      <c r="A164" s="1">
        <v>158</v>
      </c>
      <c r="B164" s="3" t="s">
        <v>212</v>
      </c>
      <c r="C164" s="9" t="s">
        <v>241</v>
      </c>
      <c r="D164" s="10" t="s">
        <v>247</v>
      </c>
      <c r="E164" s="18">
        <v>93.279989999999998</v>
      </c>
      <c r="F164" s="18">
        <v>267.7799</v>
      </c>
      <c r="G164" s="20">
        <v>124.8154</v>
      </c>
      <c r="H164" s="20">
        <v>350.12079999999997</v>
      </c>
      <c r="I164" s="18">
        <v>403.26749999999998</v>
      </c>
      <c r="J164" s="20"/>
      <c r="K164" s="20"/>
      <c r="L164" s="24" t="s">
        <v>292</v>
      </c>
      <c r="M164" s="48">
        <v>11064</v>
      </c>
      <c r="P164" s="52"/>
      <c r="R164" s="63"/>
    </row>
    <row r="165" spans="1:19" x14ac:dyDescent="0.25">
      <c r="A165" s="1">
        <v>159</v>
      </c>
      <c r="B165" s="3" t="s">
        <v>213</v>
      </c>
      <c r="C165" s="9" t="s">
        <v>330</v>
      </c>
      <c r="D165" s="9">
        <v>2016</v>
      </c>
      <c r="E165" s="21" t="s">
        <v>318</v>
      </c>
      <c r="F165" s="19">
        <f>(1-((1-Q165)^O165))*1000</f>
        <v>26.342207719603383</v>
      </c>
      <c r="G165" s="21" t="s">
        <v>318</v>
      </c>
      <c r="H165" s="19">
        <f>(1-((1-S165)^O165))*1000</f>
        <v>30.698239882804291</v>
      </c>
      <c r="I165" s="21" t="s">
        <v>318</v>
      </c>
      <c r="L165" s="24"/>
      <c r="N165" s="28">
        <v>2016</v>
      </c>
      <c r="O165" s="30">
        <v>2.0089999999999999</v>
      </c>
      <c r="P165" s="52">
        <v>13.2</v>
      </c>
      <c r="Q165" s="37">
        <f>P165*0.001</f>
        <v>1.32E-2</v>
      </c>
      <c r="R165" s="63">
        <v>15.4</v>
      </c>
      <c r="S165" s="29">
        <f>R165*0.001</f>
        <v>1.54E-2</v>
      </c>
    </row>
    <row r="166" spans="1:19" x14ac:dyDescent="0.25">
      <c r="A166" s="1">
        <v>160</v>
      </c>
      <c r="B166" s="14" t="s">
        <v>219</v>
      </c>
      <c r="C166" s="9" t="s">
        <v>313</v>
      </c>
      <c r="D166" s="9">
        <v>2015</v>
      </c>
      <c r="E166" s="21" t="s">
        <v>318</v>
      </c>
      <c r="F166" s="19">
        <f>(1-((1-Q166)^O166))*1000</f>
        <v>27.975785008881871</v>
      </c>
      <c r="G166" s="21" t="s">
        <v>318</v>
      </c>
      <c r="H166" s="19">
        <f>(1-((1-S166)^O166))*1000</f>
        <v>32.559698901916121</v>
      </c>
      <c r="I166" s="18">
        <v>104.3805</v>
      </c>
      <c r="J166" s="47"/>
      <c r="K166" s="47"/>
      <c r="L166" s="24"/>
      <c r="N166" s="28">
        <v>2016</v>
      </c>
      <c r="O166" s="32">
        <v>2.2200000000000002</v>
      </c>
      <c r="P166" s="53">
        <v>12.7</v>
      </c>
      <c r="Q166" s="38">
        <f>P166*0.001</f>
        <v>1.2699999999999999E-2</v>
      </c>
      <c r="R166" s="64">
        <v>14.8</v>
      </c>
      <c r="S166" s="29">
        <f>R166*0.001</f>
        <v>1.4800000000000001E-2</v>
      </c>
    </row>
    <row r="167" spans="1:19" x14ac:dyDescent="0.25">
      <c r="A167" s="1">
        <v>161</v>
      </c>
      <c r="B167" s="3" t="s">
        <v>220</v>
      </c>
      <c r="C167" s="9" t="s">
        <v>241</v>
      </c>
      <c r="D167" s="9">
        <v>2001</v>
      </c>
      <c r="E167" s="18">
        <v>116.13460000000001</v>
      </c>
      <c r="F167" s="18">
        <v>312.23180000000002</v>
      </c>
      <c r="G167" s="20">
        <v>136.74260000000001</v>
      </c>
      <c r="H167" s="20">
        <v>359.23590000000002</v>
      </c>
      <c r="I167" s="18">
        <v>396.5677</v>
      </c>
      <c r="J167" s="20"/>
      <c r="K167" s="20"/>
      <c r="L167" s="24" t="s">
        <v>293</v>
      </c>
      <c r="M167" s="48">
        <v>9914</v>
      </c>
      <c r="P167" s="52"/>
      <c r="R167" s="63"/>
    </row>
    <row r="168" spans="1:19" x14ac:dyDescent="0.25">
      <c r="A168" s="1">
        <v>162</v>
      </c>
      <c r="B168" s="3" t="s">
        <v>221</v>
      </c>
      <c r="C168" s="9" t="s">
        <v>330</v>
      </c>
      <c r="D168" s="9">
        <v>2016</v>
      </c>
      <c r="E168" s="21" t="s">
        <v>318</v>
      </c>
      <c r="F168" s="19">
        <f>(1-((1-Q168)^O168))*1000</f>
        <v>34.82388904024436</v>
      </c>
      <c r="G168" s="21" t="s">
        <v>318</v>
      </c>
      <c r="H168" s="19">
        <f>(1-((1-S168)^O168))*1000</f>
        <v>47.300991309334293</v>
      </c>
      <c r="I168" s="21" t="s">
        <v>318</v>
      </c>
      <c r="L168" s="24"/>
      <c r="N168" s="28">
        <v>2016</v>
      </c>
      <c r="O168" s="30">
        <v>2.5139999999999998</v>
      </c>
      <c r="P168" s="52">
        <v>14</v>
      </c>
      <c r="Q168" s="37">
        <f>P168*0.001</f>
        <v>1.4E-2</v>
      </c>
      <c r="R168" s="64">
        <v>19.09</v>
      </c>
      <c r="S168" s="29">
        <f>R168*0.001</f>
        <v>1.9089999999999999E-2</v>
      </c>
    </row>
    <row r="169" spans="1:19" x14ac:dyDescent="0.25">
      <c r="A169" s="1">
        <v>163</v>
      </c>
      <c r="B169" s="3" t="s">
        <v>222</v>
      </c>
      <c r="C169" s="11" t="s">
        <v>241</v>
      </c>
      <c r="D169" s="11">
        <v>2012</v>
      </c>
      <c r="E169" s="18">
        <v>50.311549999999997</v>
      </c>
      <c r="F169" s="18">
        <v>139.08009999999999</v>
      </c>
      <c r="G169" s="20">
        <v>63.935980000000001</v>
      </c>
      <c r="H169" s="20">
        <v>183.1635</v>
      </c>
      <c r="I169" s="18">
        <v>208.45410000000001</v>
      </c>
      <c r="J169" s="20"/>
      <c r="K169" s="20"/>
      <c r="L169" s="24" t="s">
        <v>316</v>
      </c>
      <c r="M169" s="48">
        <v>19399</v>
      </c>
      <c r="P169" s="52"/>
      <c r="R169" s="63"/>
    </row>
    <row r="170" spans="1:19" x14ac:dyDescent="0.25">
      <c r="A170" s="1">
        <v>164</v>
      </c>
      <c r="B170" s="3" t="s">
        <v>223</v>
      </c>
      <c r="C170" s="9" t="s">
        <v>330</v>
      </c>
      <c r="D170" s="9">
        <v>2016</v>
      </c>
      <c r="E170" s="21" t="s">
        <v>318</v>
      </c>
      <c r="F170" s="19">
        <f t="shared" ref="F170:F176" si="16">(1-((1-Q170)^O170))*1000</f>
        <v>7.117424240140946</v>
      </c>
      <c r="G170" s="21" t="s">
        <v>318</v>
      </c>
      <c r="H170" s="19">
        <f t="shared" ref="H170:H176" si="17">(1-((1-S170)^O170))*1000</f>
        <v>7.6635516879470789</v>
      </c>
      <c r="I170" s="21" t="s">
        <v>318</v>
      </c>
      <c r="L170" s="24"/>
      <c r="N170" s="28">
        <v>2016</v>
      </c>
      <c r="O170" s="30">
        <v>1.2430000000000001</v>
      </c>
      <c r="P170" s="57">
        <v>5.73</v>
      </c>
      <c r="Q170" s="37">
        <f t="shared" ref="Q170:Q176" si="18">P170*0.001</f>
        <v>5.7300000000000007E-3</v>
      </c>
      <c r="R170" s="68">
        <v>6.17</v>
      </c>
      <c r="S170" s="29">
        <f t="shared" ref="S170:S176" si="19">R170*0.001</f>
        <v>6.1700000000000001E-3</v>
      </c>
    </row>
    <row r="171" spans="1:19" x14ac:dyDescent="0.25">
      <c r="A171" s="1">
        <v>165</v>
      </c>
      <c r="B171" s="14" t="s">
        <v>224</v>
      </c>
      <c r="C171" s="9" t="s">
        <v>313</v>
      </c>
      <c r="D171" s="9">
        <v>2016</v>
      </c>
      <c r="E171" s="21" t="s">
        <v>318</v>
      </c>
      <c r="F171" s="19">
        <f t="shared" si="16"/>
        <v>47.495725657804797</v>
      </c>
      <c r="G171" s="21" t="s">
        <v>318</v>
      </c>
      <c r="H171" s="19">
        <f t="shared" si="17"/>
        <v>52.714736586342404</v>
      </c>
      <c r="I171" s="18">
        <v>172.01310000000001</v>
      </c>
      <c r="J171" s="47"/>
      <c r="K171" s="47"/>
      <c r="L171" s="24"/>
      <c r="N171" s="28">
        <v>2016</v>
      </c>
      <c r="O171" s="32">
        <v>2.48</v>
      </c>
      <c r="P171" s="53">
        <v>19.43</v>
      </c>
      <c r="Q171" s="38">
        <f t="shared" si="18"/>
        <v>1.9429999999999999E-2</v>
      </c>
      <c r="R171" s="64">
        <v>21.6</v>
      </c>
      <c r="S171" s="29">
        <f t="shared" si="19"/>
        <v>2.1600000000000001E-2</v>
      </c>
    </row>
    <row r="172" spans="1:19" x14ac:dyDescent="0.25">
      <c r="A172" s="1">
        <v>166</v>
      </c>
      <c r="B172" s="14" t="s">
        <v>225</v>
      </c>
      <c r="C172" s="9" t="s">
        <v>313</v>
      </c>
      <c r="D172" s="9">
        <v>2018</v>
      </c>
      <c r="E172" s="21" t="s">
        <v>318</v>
      </c>
      <c r="F172" s="19">
        <f t="shared" si="16"/>
        <v>31.865665242036599</v>
      </c>
      <c r="G172" s="21" t="s">
        <v>318</v>
      </c>
      <c r="H172" s="19">
        <f t="shared" si="17"/>
        <v>35.604392030759712</v>
      </c>
      <c r="I172" s="18">
        <v>90.68356</v>
      </c>
      <c r="J172" s="47"/>
      <c r="K172" s="47"/>
      <c r="L172" s="24"/>
      <c r="N172" s="28">
        <v>2016</v>
      </c>
      <c r="O172" s="32">
        <v>1.9</v>
      </c>
      <c r="P172" s="53">
        <v>16.899999999999999</v>
      </c>
      <c r="Q172" s="38">
        <f t="shared" si="18"/>
        <v>1.6899999999999998E-2</v>
      </c>
      <c r="R172" s="64">
        <v>18.899999999999999</v>
      </c>
      <c r="S172" s="29">
        <f t="shared" si="19"/>
        <v>1.89E-2</v>
      </c>
    </row>
    <row r="173" spans="1:19" ht="16.5" thickBot="1" x14ac:dyDescent="0.3">
      <c r="A173" s="1">
        <v>167</v>
      </c>
      <c r="B173" s="14" t="s">
        <v>226</v>
      </c>
      <c r="C173" s="9" t="s">
        <v>313</v>
      </c>
      <c r="D173" s="9">
        <v>2014</v>
      </c>
      <c r="E173" s="21" t="s">
        <v>318</v>
      </c>
      <c r="F173" s="19">
        <f t="shared" si="16"/>
        <v>29.374621904821318</v>
      </c>
      <c r="G173" s="21" t="s">
        <v>318</v>
      </c>
      <c r="H173" s="19">
        <f t="shared" si="17"/>
        <v>40.786115405086917</v>
      </c>
      <c r="I173" s="19">
        <v>179.1258</v>
      </c>
      <c r="L173" s="24"/>
      <c r="N173" s="28">
        <v>2016</v>
      </c>
      <c r="O173" s="31">
        <v>2.13</v>
      </c>
      <c r="P173" s="61">
        <v>13.9</v>
      </c>
      <c r="Q173" s="37">
        <f t="shared" si="18"/>
        <v>1.3900000000000001E-2</v>
      </c>
      <c r="R173" s="68">
        <v>19.36</v>
      </c>
      <c r="S173" s="29">
        <f t="shared" si="19"/>
        <v>1.9359999999999999E-2</v>
      </c>
    </row>
    <row r="174" spans="1:19" x14ac:dyDescent="0.25">
      <c r="A174" s="1">
        <v>168</v>
      </c>
      <c r="B174" s="14" t="s">
        <v>228</v>
      </c>
      <c r="C174" s="9" t="s">
        <v>313</v>
      </c>
      <c r="D174" s="9">
        <v>2011</v>
      </c>
      <c r="E174" s="21" t="s">
        <v>318</v>
      </c>
      <c r="F174" s="19">
        <f t="shared" si="16"/>
        <v>36.065813145322537</v>
      </c>
      <c r="G174" s="21" t="s">
        <v>318</v>
      </c>
      <c r="H174" s="19">
        <f t="shared" si="17"/>
        <v>40.488425877815317</v>
      </c>
      <c r="I174" s="18">
        <v>102.95180000000001</v>
      </c>
      <c r="J174" s="47"/>
      <c r="K174" s="47"/>
      <c r="L174" s="24"/>
      <c r="N174" s="28">
        <v>2016</v>
      </c>
      <c r="O174" s="32">
        <v>1.8</v>
      </c>
      <c r="P174" s="53">
        <v>20.2</v>
      </c>
      <c r="Q174" s="38">
        <f t="shared" si="18"/>
        <v>2.0199999999999999E-2</v>
      </c>
      <c r="R174" s="64">
        <v>22.7</v>
      </c>
      <c r="S174" s="29">
        <f t="shared" si="19"/>
        <v>2.2700000000000001E-2</v>
      </c>
    </row>
    <row r="175" spans="1:19" x14ac:dyDescent="0.25">
      <c r="A175" s="1">
        <v>169</v>
      </c>
      <c r="B175" s="3" t="s">
        <v>229</v>
      </c>
      <c r="C175" s="9" t="s">
        <v>330</v>
      </c>
      <c r="D175" s="9">
        <v>2016</v>
      </c>
      <c r="E175" s="21" t="s">
        <v>318</v>
      </c>
      <c r="F175" s="19">
        <f t="shared" si="16"/>
        <v>18.097371900000049</v>
      </c>
      <c r="G175" s="21" t="s">
        <v>318</v>
      </c>
      <c r="H175" s="19">
        <f t="shared" si="17"/>
        <v>21.46357589999992</v>
      </c>
      <c r="I175" s="21" t="s">
        <v>318</v>
      </c>
      <c r="L175" s="24"/>
      <c r="N175" s="28">
        <v>2016</v>
      </c>
      <c r="O175" s="31">
        <v>2</v>
      </c>
      <c r="P175" s="57">
        <v>9.09</v>
      </c>
      <c r="Q175" s="37">
        <f t="shared" si="18"/>
        <v>9.0900000000000009E-3</v>
      </c>
      <c r="R175" s="64">
        <v>10.79</v>
      </c>
      <c r="S175" s="29">
        <f t="shared" si="19"/>
        <v>1.0789999999999999E-2</v>
      </c>
    </row>
    <row r="176" spans="1:19" x14ac:dyDescent="0.25">
      <c r="A176" s="1">
        <v>170</v>
      </c>
      <c r="B176" s="43" t="s">
        <v>231</v>
      </c>
      <c r="C176" s="44" t="s">
        <v>330</v>
      </c>
      <c r="D176" s="44">
        <v>2016</v>
      </c>
      <c r="E176" s="45" t="s">
        <v>318</v>
      </c>
      <c r="F176" s="46">
        <f t="shared" si="16"/>
        <v>48.886655878970565</v>
      </c>
      <c r="G176" s="45" t="s">
        <v>318</v>
      </c>
      <c r="H176" s="46">
        <f t="shared" si="17"/>
        <v>55.853052791458133</v>
      </c>
      <c r="I176" s="45" t="s">
        <v>318</v>
      </c>
      <c r="L176" s="24"/>
      <c r="N176" s="28">
        <v>2016</v>
      </c>
      <c r="O176" s="30">
        <v>2.3170000000000002</v>
      </c>
      <c r="P176" s="53">
        <v>21.4</v>
      </c>
      <c r="Q176" s="37">
        <f t="shared" si="18"/>
        <v>2.1399999999999999E-2</v>
      </c>
      <c r="R176" s="64">
        <v>24.5</v>
      </c>
      <c r="S176" s="29">
        <f t="shared" si="19"/>
        <v>2.4500000000000001E-2</v>
      </c>
    </row>
    <row r="177" spans="2:18" x14ac:dyDescent="0.25">
      <c r="B177" s="3"/>
      <c r="C177" s="9"/>
      <c r="D177" s="9"/>
      <c r="L177" s="24"/>
      <c r="P177" s="52"/>
      <c r="R177" s="63"/>
    </row>
    <row r="178" spans="2:18" x14ac:dyDescent="0.25">
      <c r="B178" s="2" t="s">
        <v>319</v>
      </c>
      <c r="P178" s="52"/>
      <c r="R178" s="63"/>
    </row>
    <row r="179" spans="2:18" x14ac:dyDescent="0.25">
      <c r="B179" s="3" t="s">
        <v>207</v>
      </c>
      <c r="P179" s="52"/>
      <c r="R179" s="63"/>
    </row>
    <row r="180" spans="2:18" x14ac:dyDescent="0.25">
      <c r="B180" s="3" t="s">
        <v>188</v>
      </c>
      <c r="P180" s="52"/>
      <c r="R180" s="63"/>
    </row>
    <row r="181" spans="2:18" x14ac:dyDescent="0.25">
      <c r="B181" s="3" t="s">
        <v>195</v>
      </c>
      <c r="P181" s="52"/>
      <c r="R181" s="63"/>
    </row>
    <row r="182" spans="2:18" x14ac:dyDescent="0.25">
      <c r="B182" s="3" t="s">
        <v>204</v>
      </c>
      <c r="P182" s="52"/>
      <c r="R182" s="63"/>
    </row>
    <row r="183" spans="2:18" x14ac:dyDescent="0.25">
      <c r="B183" s="3" t="s">
        <v>230</v>
      </c>
      <c r="P183" s="52"/>
      <c r="R183" s="63"/>
    </row>
    <row r="184" spans="2:18" x14ac:dyDescent="0.25">
      <c r="B184" s="3" t="s">
        <v>232</v>
      </c>
      <c r="P184" s="52"/>
      <c r="R184" s="63"/>
    </row>
    <row r="185" spans="2:18" x14ac:dyDescent="0.25">
      <c r="B185" s="3" t="s">
        <v>233</v>
      </c>
      <c r="P185" s="52"/>
      <c r="R185" s="63"/>
    </row>
    <row r="186" spans="2:18" x14ac:dyDescent="0.25">
      <c r="B186" s="3" t="s">
        <v>234</v>
      </c>
      <c r="P186" s="52"/>
      <c r="R186" s="63"/>
    </row>
    <row r="187" spans="2:18" x14ac:dyDescent="0.25">
      <c r="B187" s="3" t="s">
        <v>235</v>
      </c>
      <c r="P187" s="52"/>
      <c r="R187" s="63"/>
    </row>
    <row r="188" spans="2:18" x14ac:dyDescent="0.25">
      <c r="B188" s="3" t="s">
        <v>214</v>
      </c>
      <c r="P188" s="52"/>
      <c r="R188" s="63"/>
    </row>
    <row r="189" spans="2:18" x14ac:dyDescent="0.25">
      <c r="B189" s="3" t="s">
        <v>215</v>
      </c>
      <c r="P189" s="52"/>
      <c r="R189" s="63"/>
    </row>
    <row r="190" spans="2:18" x14ac:dyDescent="0.25">
      <c r="B190" s="3" t="s">
        <v>216</v>
      </c>
      <c r="P190" s="52"/>
      <c r="R190" s="63"/>
    </row>
    <row r="191" spans="2:18" x14ac:dyDescent="0.25">
      <c r="B191" s="3" t="s">
        <v>217</v>
      </c>
    </row>
    <row r="192" spans="2:18" x14ac:dyDescent="0.25">
      <c r="B192" s="3" t="s">
        <v>218</v>
      </c>
    </row>
    <row r="193" spans="2:2" ht="31.5" x14ac:dyDescent="0.25">
      <c r="B193" s="3" t="s">
        <v>208</v>
      </c>
    </row>
    <row r="194" spans="2:2" x14ac:dyDescent="0.25">
      <c r="B194" s="3" t="s">
        <v>127</v>
      </c>
    </row>
    <row r="195" spans="2:2" x14ac:dyDescent="0.25">
      <c r="B195" s="3" t="s">
        <v>141</v>
      </c>
    </row>
    <row r="196" spans="2:2" x14ac:dyDescent="0.25">
      <c r="B196" s="3" t="s">
        <v>170</v>
      </c>
    </row>
    <row r="197" spans="2:2" x14ac:dyDescent="0.25">
      <c r="B197" s="3" t="s">
        <v>172</v>
      </c>
    </row>
    <row r="198" spans="2:2" x14ac:dyDescent="0.25">
      <c r="B198" s="3" t="s">
        <v>175</v>
      </c>
    </row>
    <row r="199" spans="2:2" x14ac:dyDescent="0.25">
      <c r="B199" s="3" t="s">
        <v>178</v>
      </c>
    </row>
    <row r="200" spans="2:2" x14ac:dyDescent="0.25">
      <c r="B200" s="3" t="s">
        <v>179</v>
      </c>
    </row>
    <row r="201" spans="2:2" x14ac:dyDescent="0.25">
      <c r="B201" s="3" t="s">
        <v>180</v>
      </c>
    </row>
    <row r="202" spans="2:2" x14ac:dyDescent="0.25">
      <c r="B202" s="3" t="s">
        <v>181</v>
      </c>
    </row>
    <row r="203" spans="2:2" x14ac:dyDescent="0.25">
      <c r="B203" s="3" t="s">
        <v>145</v>
      </c>
    </row>
    <row r="204" spans="2:2" x14ac:dyDescent="0.25">
      <c r="B204" s="3" t="s">
        <v>75</v>
      </c>
    </row>
    <row r="205" spans="2:2" x14ac:dyDescent="0.25">
      <c r="B205" s="3" t="s">
        <v>80</v>
      </c>
    </row>
    <row r="206" spans="2:2" x14ac:dyDescent="0.25">
      <c r="B206" s="3" t="s">
        <v>83</v>
      </c>
    </row>
    <row r="207" spans="2:2" x14ac:dyDescent="0.25">
      <c r="B207" s="3" t="s">
        <v>87</v>
      </c>
    </row>
    <row r="208" spans="2:2" x14ac:dyDescent="0.25">
      <c r="B208" s="3" t="s">
        <v>91</v>
      </c>
    </row>
    <row r="209" spans="2:2" x14ac:dyDescent="0.25">
      <c r="B209" s="3" t="s">
        <v>95</v>
      </c>
    </row>
    <row r="210" spans="2:2" x14ac:dyDescent="0.25">
      <c r="B210" s="3" t="s">
        <v>124</v>
      </c>
    </row>
    <row r="211" spans="2:2" x14ac:dyDescent="0.25">
      <c r="B211" s="3" t="s">
        <v>125</v>
      </c>
    </row>
    <row r="212" spans="2:2" x14ac:dyDescent="0.25">
      <c r="B212" s="3" t="s">
        <v>126</v>
      </c>
    </row>
    <row r="213" spans="2:2" x14ac:dyDescent="0.25">
      <c r="B213" s="3" t="s">
        <v>119</v>
      </c>
    </row>
    <row r="214" spans="2:2" ht="24" customHeight="1" x14ac:dyDescent="0.25">
      <c r="B214" s="3" t="s">
        <v>121</v>
      </c>
    </row>
    <row r="215" spans="2:2" x14ac:dyDescent="0.25">
      <c r="B215" s="3" t="s">
        <v>115</v>
      </c>
    </row>
    <row r="216" spans="2:2" x14ac:dyDescent="0.25">
      <c r="B216" s="3" t="s">
        <v>112</v>
      </c>
    </row>
    <row r="217" spans="2:2" x14ac:dyDescent="0.25">
      <c r="B217" s="3" t="s">
        <v>107</v>
      </c>
    </row>
    <row r="218" spans="2:2" x14ac:dyDescent="0.25">
      <c r="B218" s="3" t="s">
        <v>108</v>
      </c>
    </row>
    <row r="219" spans="2:2" x14ac:dyDescent="0.25">
      <c r="B219" s="3" t="s">
        <v>109</v>
      </c>
    </row>
    <row r="220" spans="2:2" x14ac:dyDescent="0.25">
      <c r="B220" s="3" t="s">
        <v>101</v>
      </c>
    </row>
    <row r="221" spans="2:2" x14ac:dyDescent="0.25">
      <c r="B221" s="3" t="s">
        <v>102</v>
      </c>
    </row>
    <row r="222" spans="2:2" x14ac:dyDescent="0.25">
      <c r="B222" s="3" t="s">
        <v>98</v>
      </c>
    </row>
    <row r="223" spans="2:2" x14ac:dyDescent="0.25">
      <c r="B223" s="3" t="s">
        <v>99</v>
      </c>
    </row>
    <row r="224" spans="2:2" x14ac:dyDescent="0.25">
      <c r="B224" s="3" t="s">
        <v>72</v>
      </c>
    </row>
    <row r="225" spans="2:2" x14ac:dyDescent="0.25">
      <c r="B225" s="3" t="s">
        <v>73</v>
      </c>
    </row>
    <row r="226" spans="2:2" x14ac:dyDescent="0.25">
      <c r="B226" s="3" t="s">
        <v>32</v>
      </c>
    </row>
    <row r="227" spans="2:2" x14ac:dyDescent="0.25">
      <c r="B227" s="3" t="s">
        <v>66</v>
      </c>
    </row>
    <row r="228" spans="2:2" x14ac:dyDescent="0.25">
      <c r="B228" s="3" t="s">
        <v>70</v>
      </c>
    </row>
    <row r="229" spans="2:2" x14ac:dyDescent="0.25">
      <c r="B229" s="3" t="s">
        <v>186</v>
      </c>
    </row>
    <row r="230" spans="2:2" x14ac:dyDescent="0.25">
      <c r="B230" s="3" t="s">
        <v>187</v>
      </c>
    </row>
    <row r="231" spans="2:2" x14ac:dyDescent="0.25">
      <c r="B231" s="3" t="s">
        <v>45</v>
      </c>
    </row>
    <row r="232" spans="2:2" x14ac:dyDescent="0.25">
      <c r="B232" s="3" t="s">
        <v>78</v>
      </c>
    </row>
    <row r="233" spans="2:2" x14ac:dyDescent="0.25">
      <c r="B233" s="3" t="s">
        <v>9</v>
      </c>
    </row>
    <row r="234" spans="2:2" x14ac:dyDescent="0.25">
      <c r="B234" s="3" t="s">
        <v>39</v>
      </c>
    </row>
    <row r="235" spans="2:2" x14ac:dyDescent="0.25">
      <c r="B235" s="3" t="s">
        <v>30</v>
      </c>
    </row>
    <row r="236" spans="2:2" x14ac:dyDescent="0.25">
      <c r="B236" s="3" t="s">
        <v>23</v>
      </c>
    </row>
    <row r="237" spans="2:2" x14ac:dyDescent="0.25">
      <c r="B237" s="3" t="s">
        <v>76</v>
      </c>
    </row>
    <row r="238" spans="2:2" x14ac:dyDescent="0.25">
      <c r="B238" s="3" t="s">
        <v>104</v>
      </c>
    </row>
    <row r="239" spans="2:2" x14ac:dyDescent="0.25">
      <c r="B239" s="3" t="s">
        <v>77</v>
      </c>
    </row>
    <row r="240" spans="2:2" x14ac:dyDescent="0.25">
      <c r="B240" s="3" t="s">
        <v>10</v>
      </c>
    </row>
    <row r="241" spans="2:2" x14ac:dyDescent="0.25">
      <c r="B241" s="3" t="s">
        <v>94</v>
      </c>
    </row>
    <row r="242" spans="2:2" x14ac:dyDescent="0.25">
      <c r="B242" s="3" t="s">
        <v>117</v>
      </c>
    </row>
    <row r="243" spans="2:2" x14ac:dyDescent="0.25">
      <c r="B243" s="3" t="s">
        <v>154</v>
      </c>
    </row>
    <row r="244" spans="2:2" x14ac:dyDescent="0.25">
      <c r="B244" s="3" t="s">
        <v>161</v>
      </c>
    </row>
    <row r="245" spans="2:2" x14ac:dyDescent="0.25">
      <c r="B245" s="3" t="s">
        <v>158</v>
      </c>
    </row>
    <row r="246" spans="2:2" x14ac:dyDescent="0.25">
      <c r="B246" s="3" t="s">
        <v>156</v>
      </c>
    </row>
    <row r="247" spans="2:2" x14ac:dyDescent="0.25">
      <c r="B247" s="3" t="s">
        <v>182</v>
      </c>
    </row>
    <row r="248" spans="2:2" x14ac:dyDescent="0.25">
      <c r="B248" s="3" t="s">
        <v>184</v>
      </c>
    </row>
    <row r="249" spans="2:2" x14ac:dyDescent="0.25">
      <c r="B249" s="3" t="s">
        <v>190</v>
      </c>
    </row>
    <row r="250" spans="2:2" x14ac:dyDescent="0.25">
      <c r="B250" s="3" t="s">
        <v>191</v>
      </c>
    </row>
    <row r="251" spans="2:2" x14ac:dyDescent="0.25">
      <c r="B251" s="3" t="s">
        <v>194</v>
      </c>
    </row>
    <row r="252" spans="2:2" x14ac:dyDescent="0.25">
      <c r="B252" s="3" t="s">
        <v>205</v>
      </c>
    </row>
    <row r="253" spans="2:2" x14ac:dyDescent="0.25">
      <c r="B253" s="3" t="s">
        <v>227</v>
      </c>
    </row>
    <row r="254" spans="2:2" x14ac:dyDescent="0.25">
      <c r="B254" s="3" t="s">
        <v>201</v>
      </c>
    </row>
  </sheetData>
  <mergeCells count="1">
    <mergeCell ref="O1:R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69B3-6BC9-4F11-8E4B-3388D30D6B97}">
  <dimension ref="A1:O170"/>
  <sheetViews>
    <sheetView tabSelected="1" zoomScale="90" zoomScaleNormal="90" workbookViewId="0">
      <selection activeCell="C8" sqref="C8"/>
    </sheetView>
  </sheetViews>
  <sheetFormatPr defaultRowHeight="15.75" x14ac:dyDescent="0.25"/>
  <cols>
    <col min="1" max="1" width="39.140625" style="29" customWidth="1"/>
    <col min="2" max="2" width="9.85546875" style="29" customWidth="1"/>
    <col min="3" max="3" width="10.85546875" style="76" customWidth="1"/>
    <col min="4" max="4" width="10.140625" style="83" customWidth="1"/>
    <col min="5" max="5" width="9.28515625" style="83" customWidth="1"/>
    <col min="6" max="6" width="9" style="83" customWidth="1"/>
    <col min="7" max="7" width="9.140625" style="83" customWidth="1"/>
    <col min="8" max="8" width="9.28515625" style="83" customWidth="1"/>
    <col min="9" max="9" width="10.140625" style="83" customWidth="1"/>
    <col min="10" max="10" width="11.140625" style="83" customWidth="1"/>
    <col min="11" max="12" width="9.140625" style="51"/>
    <col min="13" max="14" width="9.140625" style="62"/>
    <col min="15" max="15" width="10.42578125" style="90" bestFit="1" customWidth="1"/>
  </cols>
  <sheetData>
    <row r="1" spans="1:15" x14ac:dyDescent="0.25">
      <c r="A1" s="76" t="s">
        <v>345</v>
      </c>
      <c r="B1" s="76" t="s">
        <v>355</v>
      </c>
      <c r="C1" s="76" t="s">
        <v>346</v>
      </c>
      <c r="D1" s="77" t="s">
        <v>347</v>
      </c>
      <c r="E1" s="77" t="s">
        <v>348</v>
      </c>
      <c r="F1" s="77" t="s">
        <v>353</v>
      </c>
      <c r="G1" s="77" t="s">
        <v>349</v>
      </c>
      <c r="H1" s="77" t="s">
        <v>350</v>
      </c>
      <c r="I1" s="77" t="s">
        <v>354</v>
      </c>
      <c r="J1" s="77" t="s">
        <v>351</v>
      </c>
      <c r="K1" s="75" t="s">
        <v>341</v>
      </c>
      <c r="L1" s="75"/>
      <c r="M1" s="75" t="s">
        <v>342</v>
      </c>
      <c r="N1" s="75"/>
      <c r="O1" s="75" t="s">
        <v>352</v>
      </c>
    </row>
    <row r="2" spans="1:15" x14ac:dyDescent="0.25">
      <c r="A2" s="78" t="s">
        <v>1</v>
      </c>
      <c r="B2" s="78" t="s">
        <v>241</v>
      </c>
      <c r="C2" s="79" t="s">
        <v>246</v>
      </c>
      <c r="D2" s="80">
        <v>149.85570000000001</v>
      </c>
      <c r="E2" s="80">
        <v>301.22919999999999</v>
      </c>
      <c r="F2" s="80">
        <f t="shared" ref="F2:F5" si="0">(1-((1-L2)^O2))*1000</f>
        <v>290.73964280285412</v>
      </c>
      <c r="G2" s="80">
        <v>199.89250000000001</v>
      </c>
      <c r="H2" s="80">
        <v>428.6739</v>
      </c>
      <c r="I2" s="80">
        <f t="shared" ref="I2:I65" si="1">(1-((1-N2)^O2))*1000</f>
        <v>412.6520806326385</v>
      </c>
      <c r="J2" s="80">
        <v>469.68079999999998</v>
      </c>
      <c r="K2" s="52">
        <v>57.8</v>
      </c>
      <c r="L2" s="52">
        <f>K2*0.001</f>
        <v>5.7799999999999997E-2</v>
      </c>
      <c r="M2" s="63">
        <v>88.1</v>
      </c>
      <c r="N2" s="63">
        <f>M2*0.001</f>
        <v>8.8099999999999998E-2</v>
      </c>
      <c r="O2" s="90">
        <v>5.77</v>
      </c>
    </row>
    <row r="3" spans="1:15" x14ac:dyDescent="0.25">
      <c r="A3" s="78" t="s">
        <v>2</v>
      </c>
      <c r="B3" s="78" t="s">
        <v>241</v>
      </c>
      <c r="C3" s="79">
        <v>2010</v>
      </c>
      <c r="D3" s="80">
        <v>221.21950000000001</v>
      </c>
      <c r="E3" s="80">
        <v>410.60820000000001</v>
      </c>
      <c r="F3" s="80">
        <f t="shared" si="0"/>
        <v>326.83924191779658</v>
      </c>
      <c r="G3" s="80">
        <v>338.86500000000001</v>
      </c>
      <c r="H3" s="80">
        <v>593.53729999999996</v>
      </c>
      <c r="I3" s="80">
        <f t="shared" si="1"/>
        <v>509.89993715605232</v>
      </c>
      <c r="J3" s="80">
        <v>659.45920000000001</v>
      </c>
      <c r="K3" s="52">
        <v>65.2</v>
      </c>
      <c r="L3" s="52">
        <f t="shared" ref="L3:L66" si="2">K3*0.001</f>
        <v>6.5200000000000008E-2</v>
      </c>
      <c r="M3" s="63">
        <v>114.4</v>
      </c>
      <c r="N3" s="63">
        <f t="shared" ref="N3:N66" si="3">M3*0.001</f>
        <v>0.1144</v>
      </c>
      <c r="O3" s="36">
        <v>5.87</v>
      </c>
    </row>
    <row r="4" spans="1:15" x14ac:dyDescent="0.25">
      <c r="A4" s="78" t="s">
        <v>3</v>
      </c>
      <c r="B4" s="78" t="s">
        <v>241</v>
      </c>
      <c r="C4" s="79" t="s">
        <v>247</v>
      </c>
      <c r="D4" s="80">
        <v>153.57640000000001</v>
      </c>
      <c r="E4" s="80">
        <v>339.09269999999998</v>
      </c>
      <c r="F4" s="80">
        <f t="shared" si="0"/>
        <v>226.23338804509453</v>
      </c>
      <c r="G4" s="80">
        <v>210.81319999999999</v>
      </c>
      <c r="H4" s="80">
        <v>514.26139999999998</v>
      </c>
      <c r="I4" s="80">
        <f t="shared" si="1"/>
        <v>313.24594929989769</v>
      </c>
      <c r="J4" s="80">
        <v>590.39139999999998</v>
      </c>
      <c r="K4" s="52">
        <v>44</v>
      </c>
      <c r="L4" s="52">
        <f t="shared" si="2"/>
        <v>4.3999999999999997E-2</v>
      </c>
      <c r="M4" s="63">
        <v>63.8</v>
      </c>
      <c r="N4" s="63">
        <f t="shared" si="3"/>
        <v>6.3799999999999996E-2</v>
      </c>
      <c r="O4" s="90">
        <v>5.7</v>
      </c>
    </row>
    <row r="5" spans="1:15" x14ac:dyDescent="0.25">
      <c r="A5" s="78" t="s">
        <v>4</v>
      </c>
      <c r="B5" s="78" t="s">
        <v>241</v>
      </c>
      <c r="C5" s="81" t="s">
        <v>245</v>
      </c>
      <c r="D5" s="82">
        <v>157.03450000000001</v>
      </c>
      <c r="E5" s="83">
        <v>272.32889999999998</v>
      </c>
      <c r="F5" s="80">
        <f t="shared" si="0"/>
        <v>269.29301720721423</v>
      </c>
      <c r="G5" s="82">
        <v>229.48429999999999</v>
      </c>
      <c r="H5" s="83">
        <v>405.29070000000002</v>
      </c>
      <c r="I5" s="80">
        <f t="shared" si="1"/>
        <v>389.10568362485031</v>
      </c>
      <c r="J5" s="82">
        <v>469.30759999999998</v>
      </c>
      <c r="K5" s="52">
        <v>61.9</v>
      </c>
      <c r="L5" s="52">
        <f t="shared" si="2"/>
        <v>6.1899999999999997E-2</v>
      </c>
      <c r="M5" s="63">
        <v>95.5</v>
      </c>
      <c r="N5" s="63">
        <f t="shared" si="3"/>
        <v>9.5500000000000002E-2</v>
      </c>
      <c r="O5" s="31">
        <v>4.91</v>
      </c>
    </row>
    <row r="6" spans="1:15" x14ac:dyDescent="0.25">
      <c r="A6" s="78" t="s">
        <v>343</v>
      </c>
      <c r="B6" s="105"/>
      <c r="C6" s="79">
        <v>2016</v>
      </c>
      <c r="D6" s="80"/>
      <c r="E6" s="80"/>
      <c r="F6" s="80">
        <f>(1-((1-L6)^O6))*1000</f>
        <v>83.385698210339584</v>
      </c>
      <c r="G6" s="80"/>
      <c r="H6" s="80"/>
      <c r="I6" s="80">
        <f>(1-((1-N6)^O6))*1000</f>
        <v>106.98404226895065</v>
      </c>
      <c r="J6" s="80"/>
      <c r="K6" s="53">
        <v>31.39</v>
      </c>
      <c r="L6" s="52">
        <f t="shared" si="2"/>
        <v>3.1390000000000001E-2</v>
      </c>
      <c r="M6" s="64">
        <v>40.6</v>
      </c>
      <c r="N6" s="63">
        <f t="shared" si="3"/>
        <v>4.0600000000000004E-2</v>
      </c>
      <c r="O6" s="31">
        <v>2.73</v>
      </c>
    </row>
    <row r="7" spans="1:15" ht="19.5" customHeight="1" x14ac:dyDescent="0.25">
      <c r="A7" s="84" t="s">
        <v>236</v>
      </c>
      <c r="B7" s="78" t="s">
        <v>241</v>
      </c>
      <c r="C7" s="81" t="s">
        <v>250</v>
      </c>
      <c r="D7" s="82">
        <v>182.1979</v>
      </c>
      <c r="E7" s="83">
        <v>332.32380000000001</v>
      </c>
      <c r="F7" s="80">
        <f t="shared" ref="F7:F70" si="4">(1-((1-L7)^O7))*1000</f>
        <v>402.98090736608526</v>
      </c>
      <c r="G7" s="82">
        <v>257.27820000000003</v>
      </c>
      <c r="H7" s="83">
        <v>473.10210000000001</v>
      </c>
      <c r="I7" s="80">
        <f t="shared" si="1"/>
        <v>503.3364029315037</v>
      </c>
      <c r="J7" s="80">
        <v>544.74159999999995</v>
      </c>
      <c r="K7" s="52">
        <v>77.900000000000006</v>
      </c>
      <c r="L7" s="52">
        <f t="shared" si="2"/>
        <v>7.7900000000000011E-2</v>
      </c>
      <c r="M7" s="63">
        <v>104.2</v>
      </c>
      <c r="N7" s="63">
        <f t="shared" si="3"/>
        <v>0.1042</v>
      </c>
      <c r="O7" s="30">
        <v>6.36</v>
      </c>
    </row>
    <row r="8" spans="1:15" x14ac:dyDescent="0.25">
      <c r="A8" s="78" t="s">
        <v>5</v>
      </c>
      <c r="B8" s="78" t="s">
        <v>313</v>
      </c>
      <c r="C8" s="79">
        <v>2010</v>
      </c>
      <c r="D8" s="80"/>
      <c r="E8" s="80"/>
      <c r="F8" s="80">
        <f>(1-((1-L8)^O8))*1000</f>
        <v>427.70930797143205</v>
      </c>
      <c r="G8" s="80"/>
      <c r="H8" s="80"/>
      <c r="I8" s="80">
        <f t="shared" si="1"/>
        <v>571.87874265784421</v>
      </c>
      <c r="J8" s="80">
        <v>688.90110000000004</v>
      </c>
      <c r="K8" s="53">
        <v>101.4</v>
      </c>
      <c r="L8" s="52">
        <f t="shared" si="2"/>
        <v>0.1014</v>
      </c>
      <c r="M8" s="64">
        <v>150</v>
      </c>
      <c r="N8" s="63">
        <f t="shared" si="3"/>
        <v>0.15</v>
      </c>
      <c r="O8" s="32">
        <v>5.22</v>
      </c>
    </row>
    <row r="9" spans="1:15" x14ac:dyDescent="0.25">
      <c r="A9" s="78" t="s">
        <v>6</v>
      </c>
      <c r="B9" s="78" t="s">
        <v>241</v>
      </c>
      <c r="C9" s="79" t="s">
        <v>249</v>
      </c>
      <c r="D9" s="80">
        <v>117.08799999999999</v>
      </c>
      <c r="E9" s="80">
        <v>214.7841</v>
      </c>
      <c r="F9" s="80">
        <f t="shared" si="4"/>
        <v>244.08378001392427</v>
      </c>
      <c r="G9" s="80">
        <v>175.4228</v>
      </c>
      <c r="H9" s="80">
        <v>340.92329999999998</v>
      </c>
      <c r="I9" s="80">
        <f t="shared" si="1"/>
        <v>333.96039900832619</v>
      </c>
      <c r="J9" s="80">
        <v>416.79520000000002</v>
      </c>
      <c r="K9" s="52">
        <v>42.2</v>
      </c>
      <c r="L9" s="52">
        <f t="shared" si="2"/>
        <v>4.2200000000000001E-2</v>
      </c>
      <c r="M9" s="63">
        <v>60.7</v>
      </c>
      <c r="N9" s="63">
        <f t="shared" si="3"/>
        <v>6.0700000000000004E-2</v>
      </c>
      <c r="O9" s="30">
        <v>6.49</v>
      </c>
    </row>
    <row r="10" spans="1:15" x14ac:dyDescent="0.25">
      <c r="A10" s="78" t="s">
        <v>7</v>
      </c>
      <c r="B10" s="78" t="s">
        <v>241</v>
      </c>
      <c r="C10" s="79" t="s">
        <v>249</v>
      </c>
      <c r="D10" s="80">
        <v>168.81039999999999</v>
      </c>
      <c r="E10" s="80">
        <v>305.2473</v>
      </c>
      <c r="F10" s="80">
        <f t="shared" si="4"/>
        <v>327.91774174530553</v>
      </c>
      <c r="G10" s="80">
        <v>231.05969999999999</v>
      </c>
      <c r="H10" s="80">
        <v>412.8306</v>
      </c>
      <c r="I10" s="80">
        <f t="shared" si="1"/>
        <v>435.31437873175724</v>
      </c>
      <c r="J10" s="80">
        <v>502.05549999999999</v>
      </c>
      <c r="K10" s="52">
        <v>73.3</v>
      </c>
      <c r="L10" s="52">
        <f t="shared" si="2"/>
        <v>7.3300000000000004E-2</v>
      </c>
      <c r="M10" s="63">
        <v>103.7</v>
      </c>
      <c r="N10" s="63">
        <f t="shared" si="3"/>
        <v>0.1037</v>
      </c>
      <c r="O10" s="30">
        <v>5.22</v>
      </c>
    </row>
    <row r="11" spans="1:15" x14ac:dyDescent="0.25">
      <c r="A11" s="78" t="s">
        <v>8</v>
      </c>
      <c r="B11" s="78" t="s">
        <v>241</v>
      </c>
      <c r="C11" s="81">
        <v>2011</v>
      </c>
      <c r="D11" s="82">
        <v>167.1671</v>
      </c>
      <c r="E11" s="83">
        <v>302.58210000000003</v>
      </c>
      <c r="F11" s="80">
        <f t="shared" si="4"/>
        <v>287.4207235819627</v>
      </c>
      <c r="G11" s="82">
        <v>258.38600000000002</v>
      </c>
      <c r="H11" s="83">
        <v>433.34559999999999</v>
      </c>
      <c r="I11" s="80">
        <f t="shared" si="1"/>
        <v>421.13188410963352</v>
      </c>
      <c r="J11" s="82">
        <v>514.80460000000005</v>
      </c>
      <c r="K11" s="52">
        <v>64.900000000000006</v>
      </c>
      <c r="L11" s="52">
        <f t="shared" si="2"/>
        <v>6.4900000000000013E-2</v>
      </c>
      <c r="M11" s="63">
        <v>102.6</v>
      </c>
      <c r="N11" s="63">
        <f t="shared" si="3"/>
        <v>0.1026</v>
      </c>
      <c r="O11" s="30">
        <v>5.05</v>
      </c>
    </row>
    <row r="12" spans="1:15" x14ac:dyDescent="0.25">
      <c r="A12" s="84" t="s">
        <v>11</v>
      </c>
      <c r="B12" s="78" t="s">
        <v>330</v>
      </c>
      <c r="C12" s="79">
        <v>2016</v>
      </c>
      <c r="D12" s="80"/>
      <c r="E12" s="80"/>
      <c r="F12" s="80">
        <f t="shared" si="4"/>
        <v>129.78644519717841</v>
      </c>
      <c r="G12" s="80"/>
      <c r="H12" s="80"/>
      <c r="I12" s="80">
        <f t="shared" si="1"/>
        <v>184.52136464333202</v>
      </c>
      <c r="J12" s="80"/>
      <c r="K12" s="53">
        <v>33.1</v>
      </c>
      <c r="L12" s="52">
        <f t="shared" si="2"/>
        <v>3.3100000000000004E-2</v>
      </c>
      <c r="M12" s="64">
        <v>48.19</v>
      </c>
      <c r="N12" s="63">
        <f t="shared" si="3"/>
        <v>4.8189999999999997E-2</v>
      </c>
      <c r="O12" s="31">
        <v>4.13</v>
      </c>
    </row>
    <row r="13" spans="1:15" x14ac:dyDescent="0.25">
      <c r="A13" s="78" t="s">
        <v>12</v>
      </c>
      <c r="B13" s="78" t="s">
        <v>241</v>
      </c>
      <c r="C13" s="79">
        <v>2016</v>
      </c>
      <c r="D13" s="80">
        <v>175.69640000000001</v>
      </c>
      <c r="E13" s="80">
        <v>374.39420000000001</v>
      </c>
      <c r="F13" s="80">
        <f t="shared" si="4"/>
        <v>165.27248814042639</v>
      </c>
      <c r="G13" s="80">
        <v>216.64779999999999</v>
      </c>
      <c r="H13" s="80">
        <v>505.9366</v>
      </c>
      <c r="I13" s="80">
        <f t="shared" si="1"/>
        <v>230.23061579709903</v>
      </c>
      <c r="J13" s="80">
        <v>577.20630000000006</v>
      </c>
      <c r="K13" s="52">
        <v>42.1</v>
      </c>
      <c r="L13" s="52">
        <f t="shared" si="2"/>
        <v>4.2100000000000005E-2</v>
      </c>
      <c r="M13" s="63">
        <v>60.4</v>
      </c>
      <c r="N13" s="63">
        <f t="shared" si="3"/>
        <v>6.0400000000000002E-2</v>
      </c>
      <c r="O13" s="30">
        <v>4.2</v>
      </c>
    </row>
    <row r="14" spans="1:15" x14ac:dyDescent="0.25">
      <c r="A14" s="78" t="s">
        <v>13</v>
      </c>
      <c r="B14" s="78" t="s">
        <v>241</v>
      </c>
      <c r="C14" s="81">
        <v>2012</v>
      </c>
      <c r="D14" s="80">
        <v>91.116010000000003</v>
      </c>
      <c r="E14" s="80">
        <v>195.86879999999999</v>
      </c>
      <c r="F14" s="80">
        <f t="shared" si="4"/>
        <v>149.58066230672208</v>
      </c>
      <c r="G14" s="80">
        <v>123.8096</v>
      </c>
      <c r="H14" s="80">
        <v>284.3596</v>
      </c>
      <c r="I14" s="80">
        <f t="shared" si="1"/>
        <v>213.39041231059642</v>
      </c>
      <c r="J14" s="80">
        <v>373.15899999999999</v>
      </c>
      <c r="K14" s="52">
        <v>39.6</v>
      </c>
      <c r="L14" s="52">
        <f t="shared" si="2"/>
        <v>3.9600000000000003E-2</v>
      </c>
      <c r="M14" s="63">
        <v>58.1</v>
      </c>
      <c r="N14" s="63">
        <f t="shared" si="3"/>
        <v>5.8100000000000006E-2</v>
      </c>
      <c r="O14" s="30">
        <v>4.01</v>
      </c>
    </row>
    <row r="15" spans="1:15" x14ac:dyDescent="0.25">
      <c r="A15" s="78" t="s">
        <v>14</v>
      </c>
      <c r="B15" s="78" t="s">
        <v>241</v>
      </c>
      <c r="C15" s="81">
        <v>2014</v>
      </c>
      <c r="D15" s="80">
        <v>105.8955</v>
      </c>
      <c r="E15" s="80">
        <v>245.39240000000001</v>
      </c>
      <c r="F15" s="80">
        <f t="shared" si="4"/>
        <v>155.5576977598696</v>
      </c>
      <c r="G15" s="80">
        <v>148.68780000000001</v>
      </c>
      <c r="H15" s="80">
        <v>356.56779999999998</v>
      </c>
      <c r="I15" s="80">
        <f t="shared" si="1"/>
        <v>215.22983257554586</v>
      </c>
      <c r="J15" s="80">
        <v>410.54840000000002</v>
      </c>
      <c r="K15" s="52">
        <v>40.4</v>
      </c>
      <c r="L15" s="52">
        <f t="shared" si="2"/>
        <v>4.0399999999999998E-2</v>
      </c>
      <c r="M15" s="63">
        <v>57.4</v>
      </c>
      <c r="N15" s="63">
        <f t="shared" si="3"/>
        <v>5.74E-2</v>
      </c>
      <c r="O15" s="30">
        <v>4.0999999999999996</v>
      </c>
    </row>
    <row r="16" spans="1:15" x14ac:dyDescent="0.25">
      <c r="A16" s="78" t="s">
        <v>15</v>
      </c>
      <c r="B16" s="78" t="s">
        <v>241</v>
      </c>
      <c r="C16" s="79">
        <v>2013</v>
      </c>
      <c r="D16" s="80">
        <v>103.4973</v>
      </c>
      <c r="E16" s="80">
        <v>239.8998</v>
      </c>
      <c r="F16" s="80">
        <f t="shared" si="4"/>
        <v>222.28839080195729</v>
      </c>
      <c r="G16" s="80">
        <v>148.8092</v>
      </c>
      <c r="H16" s="80">
        <v>364.26190000000003</v>
      </c>
      <c r="I16" s="80">
        <f t="shared" si="1"/>
        <v>331.1412730465122</v>
      </c>
      <c r="J16" s="80">
        <v>409.7867</v>
      </c>
      <c r="K16" s="52">
        <v>43.9</v>
      </c>
      <c r="L16" s="52">
        <f t="shared" si="2"/>
        <v>4.3900000000000002E-2</v>
      </c>
      <c r="M16" s="63">
        <v>69.3</v>
      </c>
      <c r="N16" s="63">
        <f t="shared" si="3"/>
        <v>6.93E-2</v>
      </c>
      <c r="O16" s="30">
        <v>5.6</v>
      </c>
    </row>
    <row r="17" spans="1:15" x14ac:dyDescent="0.25">
      <c r="A17" s="84" t="s">
        <v>16</v>
      </c>
      <c r="B17" s="78" t="s">
        <v>241</v>
      </c>
      <c r="C17" s="81">
        <v>2012</v>
      </c>
      <c r="D17" s="82">
        <v>209.49959999999999</v>
      </c>
      <c r="E17" s="83">
        <v>374.06029999999998</v>
      </c>
      <c r="F17" s="80">
        <f t="shared" si="4"/>
        <v>319.81718472025932</v>
      </c>
      <c r="G17" s="82">
        <v>296.85739999999998</v>
      </c>
      <c r="H17" s="83">
        <v>532.1404</v>
      </c>
      <c r="I17" s="80">
        <f t="shared" si="1"/>
        <v>462.03807164308853</v>
      </c>
      <c r="J17" s="80">
        <v>603.13189999999997</v>
      </c>
      <c r="K17" s="52">
        <v>71.7</v>
      </c>
      <c r="L17" s="52">
        <f t="shared" si="2"/>
        <v>7.17E-2</v>
      </c>
      <c r="M17" s="63">
        <v>112.8</v>
      </c>
      <c r="N17" s="63">
        <f t="shared" si="3"/>
        <v>0.1128</v>
      </c>
      <c r="O17" s="30">
        <v>5.18</v>
      </c>
    </row>
    <row r="18" spans="1:15" x14ac:dyDescent="0.25">
      <c r="A18" s="84" t="s">
        <v>322</v>
      </c>
      <c r="B18" s="78" t="s">
        <v>330</v>
      </c>
      <c r="C18" s="81">
        <v>2016</v>
      </c>
      <c r="D18" s="82"/>
      <c r="E18" s="80"/>
      <c r="F18" s="80">
        <f t="shared" si="4"/>
        <v>274.74513888522642</v>
      </c>
      <c r="G18" s="82"/>
      <c r="H18" s="80"/>
      <c r="I18" s="80">
        <f t="shared" si="1"/>
        <v>360.42913023486591</v>
      </c>
      <c r="J18" s="80">
        <v>549.20069999999998</v>
      </c>
      <c r="K18" s="57">
        <v>66.2</v>
      </c>
      <c r="L18" s="52">
        <f t="shared" si="2"/>
        <v>6.6200000000000009E-2</v>
      </c>
      <c r="M18" s="63">
        <v>90.9</v>
      </c>
      <c r="N18" s="63">
        <f t="shared" si="3"/>
        <v>9.0900000000000009E-2</v>
      </c>
      <c r="O18" s="30">
        <v>4.6900000000000004</v>
      </c>
    </row>
    <row r="19" spans="1:15" x14ac:dyDescent="0.25">
      <c r="A19" s="78" t="s">
        <v>17</v>
      </c>
      <c r="B19" s="78" t="s">
        <v>330</v>
      </c>
      <c r="C19" s="79">
        <v>2016</v>
      </c>
      <c r="D19" s="80"/>
      <c r="E19" s="80"/>
      <c r="F19" s="80">
        <f t="shared" si="4"/>
        <v>262.07090206287597</v>
      </c>
      <c r="G19" s="80"/>
      <c r="H19" s="80"/>
      <c r="I19" s="80">
        <f t="shared" si="1"/>
        <v>378.78930163698641</v>
      </c>
      <c r="J19" s="80">
        <v>549.20069999999998</v>
      </c>
      <c r="K19" s="53">
        <v>61.6</v>
      </c>
      <c r="L19" s="52">
        <f t="shared" si="2"/>
        <v>6.1600000000000002E-2</v>
      </c>
      <c r="M19" s="64">
        <v>94.8</v>
      </c>
      <c r="N19" s="63">
        <f t="shared" si="3"/>
        <v>9.4799999999999995E-2</v>
      </c>
      <c r="O19" s="32">
        <v>4.78</v>
      </c>
    </row>
    <row r="20" spans="1:15" x14ac:dyDescent="0.25">
      <c r="A20" s="78" t="s">
        <v>18</v>
      </c>
      <c r="B20" s="78" t="s">
        <v>241</v>
      </c>
      <c r="C20" s="79">
        <v>2014</v>
      </c>
      <c r="D20" s="80">
        <v>102.6673</v>
      </c>
      <c r="E20" s="80">
        <v>185.2551</v>
      </c>
      <c r="F20" s="80">
        <f t="shared" si="4"/>
        <v>131.43444640999979</v>
      </c>
      <c r="G20" s="80">
        <v>134.5772</v>
      </c>
      <c r="H20" s="80">
        <v>259.58179999999999</v>
      </c>
      <c r="I20" s="80">
        <f t="shared" si="1"/>
        <v>178.89755591844713</v>
      </c>
      <c r="J20" s="80">
        <v>332.13990000000001</v>
      </c>
      <c r="K20" s="52">
        <v>34.700000000000003</v>
      </c>
      <c r="L20" s="52">
        <f t="shared" si="2"/>
        <v>3.4700000000000002E-2</v>
      </c>
      <c r="M20" s="63">
        <v>48.2</v>
      </c>
      <c r="N20" s="63">
        <f t="shared" si="3"/>
        <v>4.8200000000000007E-2</v>
      </c>
      <c r="O20" s="30">
        <v>3.99</v>
      </c>
    </row>
    <row r="21" spans="1:15" x14ac:dyDescent="0.25">
      <c r="A21" s="78" t="s">
        <v>19</v>
      </c>
      <c r="B21" s="78" t="s">
        <v>241</v>
      </c>
      <c r="C21" s="79">
        <v>2013</v>
      </c>
      <c r="D21" s="80">
        <v>206.38579999999999</v>
      </c>
      <c r="E21" s="80">
        <v>462.78120000000001</v>
      </c>
      <c r="F21" s="80">
        <f t="shared" si="4"/>
        <v>265.92165297583091</v>
      </c>
      <c r="G21" s="80">
        <v>293.43830000000003</v>
      </c>
      <c r="H21" s="80">
        <v>594.06290000000001</v>
      </c>
      <c r="I21" s="80">
        <f t="shared" si="1"/>
        <v>346.90001140143801</v>
      </c>
      <c r="J21" s="80">
        <v>649.93510000000003</v>
      </c>
      <c r="K21" s="52">
        <v>62.5</v>
      </c>
      <c r="L21" s="52">
        <f t="shared" si="2"/>
        <v>6.25E-2</v>
      </c>
      <c r="M21" s="63">
        <v>85.1</v>
      </c>
      <c r="N21" s="63">
        <f t="shared" si="3"/>
        <v>8.5099999999999995E-2</v>
      </c>
      <c r="O21" s="30">
        <v>4.79</v>
      </c>
    </row>
    <row r="22" spans="1:15" x14ac:dyDescent="0.25">
      <c r="A22" s="84" t="s">
        <v>20</v>
      </c>
      <c r="B22" s="78" t="s">
        <v>241</v>
      </c>
      <c r="C22" s="79">
        <v>2014</v>
      </c>
      <c r="D22" s="82">
        <v>111.2025</v>
      </c>
      <c r="E22" s="80">
        <v>209.90020000000001</v>
      </c>
      <c r="F22" s="80">
        <f t="shared" si="4"/>
        <v>210.1899215419194</v>
      </c>
      <c r="G22" s="82">
        <v>137.6474</v>
      </c>
      <c r="H22" s="80">
        <v>259.52229999999997</v>
      </c>
      <c r="I22" s="80">
        <f t="shared" si="1"/>
        <v>267.56810907455906</v>
      </c>
      <c r="J22" s="80">
        <v>353.25689999999997</v>
      </c>
      <c r="K22" s="52">
        <v>71.3</v>
      </c>
      <c r="L22" s="52">
        <f t="shared" si="2"/>
        <v>7.1300000000000002E-2</v>
      </c>
      <c r="M22" s="63">
        <v>93</v>
      </c>
      <c r="N22" s="63">
        <f t="shared" si="3"/>
        <v>9.2999999999999999E-2</v>
      </c>
      <c r="O22" s="30">
        <v>3.19</v>
      </c>
    </row>
    <row r="23" spans="1:15" x14ac:dyDescent="0.25">
      <c r="A23" s="78" t="s">
        <v>21</v>
      </c>
      <c r="B23" s="78" t="s">
        <v>313</v>
      </c>
      <c r="C23" s="79">
        <v>2018</v>
      </c>
      <c r="D23" s="80"/>
      <c r="E23" s="80"/>
      <c r="F23" s="80">
        <f t="shared" si="4"/>
        <v>109.88670306142967</v>
      </c>
      <c r="G23" s="80"/>
      <c r="H23" s="80"/>
      <c r="I23" s="80">
        <f t="shared" si="1"/>
        <v>156.35262843339203</v>
      </c>
      <c r="J23" s="80">
        <v>339.77760000000001</v>
      </c>
      <c r="K23" s="53">
        <v>29.04</v>
      </c>
      <c r="L23" s="52">
        <f t="shared" si="2"/>
        <v>2.904E-2</v>
      </c>
      <c r="M23" s="64">
        <v>42.13</v>
      </c>
      <c r="N23" s="63">
        <f t="shared" si="3"/>
        <v>4.2130000000000001E-2</v>
      </c>
      <c r="O23" s="32">
        <v>3.95</v>
      </c>
    </row>
    <row r="24" spans="1:15" x14ac:dyDescent="0.25">
      <c r="A24" s="78" t="s">
        <v>22</v>
      </c>
      <c r="B24" s="78" t="s">
        <v>241</v>
      </c>
      <c r="C24" s="79" t="s">
        <v>252</v>
      </c>
      <c r="D24" s="80">
        <v>176.97190000000001</v>
      </c>
      <c r="E24" s="80">
        <v>247.5077</v>
      </c>
      <c r="F24" s="80">
        <f t="shared" si="4"/>
        <v>384.38343327117065</v>
      </c>
      <c r="G24" s="80">
        <v>243.14599999999999</v>
      </c>
      <c r="H24" s="80">
        <v>340.53930000000003</v>
      </c>
      <c r="I24" s="80">
        <f t="shared" si="1"/>
        <v>565.4414353788477</v>
      </c>
      <c r="J24" s="80">
        <v>368.75799999999998</v>
      </c>
      <c r="K24" s="52">
        <v>73</v>
      </c>
      <c r="L24" s="52">
        <f t="shared" si="2"/>
        <v>7.2999999999999995E-2</v>
      </c>
      <c r="M24" s="63">
        <v>122.1</v>
      </c>
      <c r="N24" s="63">
        <f t="shared" si="3"/>
        <v>0.1221</v>
      </c>
      <c r="O24" s="30">
        <v>6.4</v>
      </c>
    </row>
    <row r="25" spans="1:15" x14ac:dyDescent="0.25">
      <c r="A25" s="78" t="s">
        <v>24</v>
      </c>
      <c r="B25" s="78" t="s">
        <v>241</v>
      </c>
      <c r="C25" s="81" t="s">
        <v>246</v>
      </c>
      <c r="D25" s="80">
        <v>139.09739999999999</v>
      </c>
      <c r="E25" s="80">
        <v>336.73899999999998</v>
      </c>
      <c r="F25" s="80">
        <f t="shared" si="4"/>
        <v>174.09508460172708</v>
      </c>
      <c r="G25" s="80">
        <v>204.7527</v>
      </c>
      <c r="H25" s="80">
        <v>496.29430000000002</v>
      </c>
      <c r="I25" s="80">
        <f t="shared" si="1"/>
        <v>247.05633160247021</v>
      </c>
      <c r="J25" s="80">
        <v>557.87099999999998</v>
      </c>
      <c r="K25" s="52">
        <v>40.299999999999997</v>
      </c>
      <c r="L25" s="52">
        <f t="shared" si="2"/>
        <v>4.0299999999999996E-2</v>
      </c>
      <c r="M25" s="63">
        <v>59.2</v>
      </c>
      <c r="N25" s="63">
        <f t="shared" si="3"/>
        <v>5.9200000000000003E-2</v>
      </c>
      <c r="O25" s="30">
        <v>4.6500000000000004</v>
      </c>
    </row>
    <row r="26" spans="1:15" x14ac:dyDescent="0.25">
      <c r="A26" s="78" t="s">
        <v>25</v>
      </c>
      <c r="B26" s="78" t="s">
        <v>241</v>
      </c>
      <c r="C26" s="79">
        <v>2011</v>
      </c>
      <c r="D26" s="80">
        <v>209.93369999999999</v>
      </c>
      <c r="E26" s="80">
        <v>325.13470000000001</v>
      </c>
      <c r="F26" s="80">
        <f t="shared" si="4"/>
        <v>324.08920449015176</v>
      </c>
      <c r="G26" s="80">
        <v>271.37729999999999</v>
      </c>
      <c r="H26" s="80">
        <v>457.09550000000002</v>
      </c>
      <c r="I26" s="80">
        <f t="shared" si="1"/>
        <v>439.27474295113598</v>
      </c>
      <c r="J26" s="80">
        <v>528.69069999999999</v>
      </c>
      <c r="K26" s="52">
        <v>68.5</v>
      </c>
      <c r="L26" s="52">
        <f t="shared" si="2"/>
        <v>6.8500000000000005E-2</v>
      </c>
      <c r="M26" s="63">
        <v>99.5</v>
      </c>
      <c r="N26" s="63">
        <f t="shared" si="3"/>
        <v>9.9500000000000005E-2</v>
      </c>
      <c r="O26" s="30">
        <v>5.52</v>
      </c>
    </row>
    <row r="27" spans="1:15" x14ac:dyDescent="0.25">
      <c r="A27" s="78" t="s">
        <v>26</v>
      </c>
      <c r="B27" s="78" t="s">
        <v>241</v>
      </c>
      <c r="C27" s="79">
        <v>2013</v>
      </c>
      <c r="D27" s="80">
        <v>72.498689999999996</v>
      </c>
      <c r="E27" s="80">
        <v>130.71279999999999</v>
      </c>
      <c r="F27" s="80">
        <f t="shared" si="4"/>
        <v>120.09352910134407</v>
      </c>
      <c r="G27" s="80">
        <v>95.072280000000006</v>
      </c>
      <c r="H27" s="80">
        <v>182.45689999999999</v>
      </c>
      <c r="I27" s="80">
        <f t="shared" si="1"/>
        <v>156.23884902522656</v>
      </c>
      <c r="J27" s="80">
        <v>232.0412</v>
      </c>
      <c r="K27" s="52">
        <v>35.299999999999997</v>
      </c>
      <c r="L27" s="52">
        <f t="shared" si="2"/>
        <v>3.5299999999999998E-2</v>
      </c>
      <c r="M27" s="63">
        <v>46.6</v>
      </c>
      <c r="N27" s="63">
        <f t="shared" si="3"/>
        <v>4.6600000000000003E-2</v>
      </c>
      <c r="O27" s="30">
        <v>3.56</v>
      </c>
    </row>
    <row r="28" spans="1:15" x14ac:dyDescent="0.25">
      <c r="A28" s="78" t="s">
        <v>27</v>
      </c>
      <c r="B28" s="78" t="s">
        <v>241</v>
      </c>
      <c r="C28" s="79">
        <v>2012</v>
      </c>
      <c r="D28" s="80">
        <v>246.38319999999999</v>
      </c>
      <c r="E28" s="80">
        <v>428.10930000000002</v>
      </c>
      <c r="F28" s="80">
        <f t="shared" si="4"/>
        <v>354.0584251947767</v>
      </c>
      <c r="G28" s="80">
        <v>413.779</v>
      </c>
      <c r="H28" s="80">
        <v>694.61620000000005</v>
      </c>
      <c r="I28" s="80">
        <f t="shared" si="1"/>
        <v>574.22771684292218</v>
      </c>
      <c r="J28" s="80">
        <v>780.14179999999999</v>
      </c>
      <c r="K28" s="52">
        <v>57.2</v>
      </c>
      <c r="L28" s="52">
        <f t="shared" si="2"/>
        <v>5.7200000000000001E-2</v>
      </c>
      <c r="M28" s="63">
        <v>108.7</v>
      </c>
      <c r="N28" s="63">
        <f t="shared" si="3"/>
        <v>0.1087</v>
      </c>
      <c r="O28" s="73">
        <v>7.42</v>
      </c>
    </row>
    <row r="29" spans="1:15" x14ac:dyDescent="0.25">
      <c r="A29" s="78" t="s">
        <v>28</v>
      </c>
      <c r="B29" s="78" t="s">
        <v>241</v>
      </c>
      <c r="C29" s="79">
        <v>2013</v>
      </c>
      <c r="D29" s="80">
        <v>188.15770000000001</v>
      </c>
      <c r="E29" s="80">
        <v>367.3777</v>
      </c>
      <c r="F29" s="80">
        <f t="shared" si="4"/>
        <v>380.72949064652283</v>
      </c>
      <c r="G29" s="80">
        <v>276.82029999999997</v>
      </c>
      <c r="H29" s="80">
        <v>508.78140000000002</v>
      </c>
      <c r="I29" s="80">
        <f t="shared" si="1"/>
        <v>544.33859758794779</v>
      </c>
      <c r="J29" s="80">
        <v>562.39250000000004</v>
      </c>
      <c r="K29" s="52">
        <v>80.5</v>
      </c>
      <c r="L29" s="52">
        <f t="shared" si="2"/>
        <v>8.0500000000000002E-2</v>
      </c>
      <c r="M29" s="63">
        <v>128.6</v>
      </c>
      <c r="N29" s="63">
        <f t="shared" si="3"/>
        <v>0.12859999999999999</v>
      </c>
      <c r="O29" s="73">
        <v>5.71</v>
      </c>
    </row>
    <row r="30" spans="1:15" x14ac:dyDescent="0.25">
      <c r="A30" s="84" t="s">
        <v>29</v>
      </c>
      <c r="B30" s="78" t="s">
        <v>241</v>
      </c>
      <c r="C30" s="81" t="s">
        <v>248</v>
      </c>
      <c r="D30" s="82">
        <v>119.6874</v>
      </c>
      <c r="E30" s="80">
        <v>356.0428</v>
      </c>
      <c r="F30" s="80">
        <f t="shared" si="4"/>
        <v>125.53395008421685</v>
      </c>
      <c r="G30" s="82">
        <v>170.51849999999999</v>
      </c>
      <c r="H30" s="80">
        <v>532.43119999999999</v>
      </c>
      <c r="I30" s="80">
        <f t="shared" si="1"/>
        <v>167.32678614926556</v>
      </c>
      <c r="J30" s="80">
        <v>599.55319999999995</v>
      </c>
      <c r="K30" s="52">
        <v>32.5</v>
      </c>
      <c r="L30" s="52">
        <f t="shared" si="2"/>
        <v>3.2500000000000001E-2</v>
      </c>
      <c r="M30" s="63">
        <v>44.1</v>
      </c>
      <c r="N30" s="63">
        <f t="shared" si="3"/>
        <v>4.41E-2</v>
      </c>
      <c r="O30" s="30">
        <v>4.0599999999999996</v>
      </c>
    </row>
    <row r="31" spans="1:15" x14ac:dyDescent="0.25">
      <c r="A31" s="78" t="s">
        <v>31</v>
      </c>
      <c r="B31" s="78" t="s">
        <v>313</v>
      </c>
      <c r="C31" s="79">
        <v>2014</v>
      </c>
      <c r="D31" s="80"/>
      <c r="E31" s="80"/>
      <c r="F31" s="80">
        <f t="shared" si="4"/>
        <v>276.73773428818805</v>
      </c>
      <c r="G31" s="80"/>
      <c r="H31" s="80"/>
      <c r="I31" s="80">
        <f t="shared" si="1"/>
        <v>406.13720253747175</v>
      </c>
      <c r="J31" s="80">
        <v>398.1542</v>
      </c>
      <c r="K31" s="52">
        <v>62.5</v>
      </c>
      <c r="L31" s="52">
        <f t="shared" si="2"/>
        <v>6.25E-2</v>
      </c>
      <c r="M31" s="64">
        <v>98.6</v>
      </c>
      <c r="N31" s="63">
        <f t="shared" si="3"/>
        <v>9.8599999999999993E-2</v>
      </c>
      <c r="O31" s="32">
        <v>5.0199999999999996</v>
      </c>
    </row>
    <row r="32" spans="1:15" x14ac:dyDescent="0.25">
      <c r="A32" s="78" t="s">
        <v>33</v>
      </c>
      <c r="B32" s="78" t="s">
        <v>241</v>
      </c>
      <c r="C32" s="79">
        <v>2013</v>
      </c>
      <c r="D32" s="80">
        <v>273.3107</v>
      </c>
      <c r="E32" s="80">
        <v>451.6832</v>
      </c>
      <c r="F32" s="80">
        <f t="shared" si="4"/>
        <v>381.70311853997617</v>
      </c>
      <c r="G32" s="80">
        <v>359.16399999999999</v>
      </c>
      <c r="H32" s="80">
        <v>602.51499999999999</v>
      </c>
      <c r="I32" s="80">
        <f t="shared" si="1"/>
        <v>505.44483831587894</v>
      </c>
      <c r="J32" s="80">
        <v>657.20309999999995</v>
      </c>
      <c r="K32" s="52">
        <v>95.5</v>
      </c>
      <c r="L32" s="52">
        <f t="shared" si="2"/>
        <v>9.5500000000000002E-2</v>
      </c>
      <c r="M32" s="63">
        <v>136.69999999999999</v>
      </c>
      <c r="N32" s="63">
        <f t="shared" si="3"/>
        <v>0.13669999999999999</v>
      </c>
      <c r="O32" s="30">
        <v>4.79</v>
      </c>
    </row>
    <row r="33" spans="1:15" x14ac:dyDescent="0.25">
      <c r="A33" s="84" t="s">
        <v>34</v>
      </c>
      <c r="B33" s="78" t="s">
        <v>241</v>
      </c>
      <c r="C33" s="79">
        <v>2017</v>
      </c>
      <c r="D33" s="82">
        <v>109.0029</v>
      </c>
      <c r="E33" s="80">
        <v>225.33930000000001</v>
      </c>
      <c r="F33" s="80">
        <f t="shared" si="4"/>
        <v>145.07788221415495</v>
      </c>
      <c r="G33" s="82">
        <v>147.8964</v>
      </c>
      <c r="H33" s="80">
        <v>348.95119999999997</v>
      </c>
      <c r="I33" s="80">
        <f t="shared" si="1"/>
        <v>196.96768140793998</v>
      </c>
      <c r="J33" s="80">
        <v>409.20890000000003</v>
      </c>
      <c r="K33" s="52">
        <v>32.799999999999997</v>
      </c>
      <c r="L33" s="52">
        <f t="shared" si="2"/>
        <v>3.2799999999999996E-2</v>
      </c>
      <c r="M33" s="63">
        <v>45.6</v>
      </c>
      <c r="N33" s="63">
        <f t="shared" si="3"/>
        <v>4.5600000000000002E-2</v>
      </c>
      <c r="O33" s="30">
        <v>4.7</v>
      </c>
    </row>
    <row r="34" spans="1:15" x14ac:dyDescent="0.25">
      <c r="A34" s="84" t="s">
        <v>35</v>
      </c>
      <c r="B34" s="78" t="s">
        <v>313</v>
      </c>
      <c r="C34" s="81">
        <v>2014</v>
      </c>
      <c r="D34" s="82"/>
      <c r="E34" s="80"/>
      <c r="F34" s="80">
        <f t="shared" si="4"/>
        <v>122.37932432882236</v>
      </c>
      <c r="G34" s="82"/>
      <c r="H34" s="80"/>
      <c r="I34" s="80">
        <f t="shared" si="1"/>
        <v>157.38740571853072</v>
      </c>
      <c r="J34" s="80">
        <v>373.56990000000002</v>
      </c>
      <c r="K34" s="52">
        <v>28.1</v>
      </c>
      <c r="L34" s="52">
        <f t="shared" si="2"/>
        <v>2.8100000000000003E-2</v>
      </c>
      <c r="M34" s="64">
        <v>36.700000000000003</v>
      </c>
      <c r="N34" s="63">
        <f t="shared" si="3"/>
        <v>3.6700000000000003E-2</v>
      </c>
      <c r="O34" s="32">
        <v>4.58</v>
      </c>
    </row>
    <row r="35" spans="1:15" x14ac:dyDescent="0.25">
      <c r="A35" s="78" t="s">
        <v>251</v>
      </c>
      <c r="B35" s="78" t="s">
        <v>244</v>
      </c>
      <c r="C35" s="79">
        <v>2014</v>
      </c>
      <c r="D35" s="80"/>
      <c r="E35" s="80"/>
      <c r="F35" s="80">
        <f t="shared" si="4"/>
        <v>141.33011520548166</v>
      </c>
      <c r="G35" s="80"/>
      <c r="H35" s="80"/>
      <c r="I35" s="80">
        <f t="shared" si="1"/>
        <v>199.57006973291115</v>
      </c>
      <c r="J35" s="80">
        <v>365.69290000000001</v>
      </c>
      <c r="K35" s="55">
        <v>46.5</v>
      </c>
      <c r="L35" s="52">
        <f t="shared" si="2"/>
        <v>4.65E-2</v>
      </c>
      <c r="M35" s="64">
        <v>67.2</v>
      </c>
      <c r="N35" s="63">
        <f t="shared" si="3"/>
        <v>6.720000000000001E-2</v>
      </c>
      <c r="O35" s="32">
        <v>3.2</v>
      </c>
    </row>
    <row r="36" spans="1:15" x14ac:dyDescent="0.25">
      <c r="A36" s="78" t="s">
        <v>36</v>
      </c>
      <c r="B36" s="78" t="s">
        <v>241</v>
      </c>
      <c r="C36" s="79" t="s">
        <v>248</v>
      </c>
      <c r="D36" s="80">
        <v>256.05779999999999</v>
      </c>
      <c r="E36" s="80">
        <v>379.596</v>
      </c>
      <c r="F36" s="80">
        <f t="shared" si="4"/>
        <v>394.02835864635745</v>
      </c>
      <c r="G36" s="80">
        <v>376.19900000000001</v>
      </c>
      <c r="H36" s="80">
        <v>559.32240000000002</v>
      </c>
      <c r="I36" s="80">
        <f t="shared" si="1"/>
        <v>588.09100471207614</v>
      </c>
      <c r="J36" s="80">
        <v>627.54880000000003</v>
      </c>
      <c r="K36" s="52">
        <v>78.099999999999994</v>
      </c>
      <c r="L36" s="52">
        <f t="shared" si="2"/>
        <v>7.8100000000000003E-2</v>
      </c>
      <c r="M36" s="63">
        <v>134.1</v>
      </c>
      <c r="N36" s="63">
        <f t="shared" si="3"/>
        <v>0.1341</v>
      </c>
      <c r="O36" s="30">
        <v>6.16</v>
      </c>
    </row>
    <row r="37" spans="1:15" x14ac:dyDescent="0.25">
      <c r="A37" s="78" t="s">
        <v>37</v>
      </c>
      <c r="B37" s="78" t="s">
        <v>241</v>
      </c>
      <c r="C37" s="79" t="s">
        <v>250</v>
      </c>
      <c r="D37" s="80">
        <v>125.9618</v>
      </c>
      <c r="E37" s="80">
        <v>247.89580000000001</v>
      </c>
      <c r="F37" s="80">
        <f t="shared" si="4"/>
        <v>225.25133184302069</v>
      </c>
      <c r="G37" s="80">
        <v>188.21809999999999</v>
      </c>
      <c r="H37" s="80">
        <v>379.40069999999997</v>
      </c>
      <c r="I37" s="80">
        <f t="shared" si="1"/>
        <v>323.52339611360924</v>
      </c>
      <c r="J37" s="80">
        <v>473.6164</v>
      </c>
      <c r="K37" s="52">
        <v>54.2</v>
      </c>
      <c r="L37" s="52">
        <f t="shared" si="2"/>
        <v>5.4200000000000005E-2</v>
      </c>
      <c r="M37" s="63">
        <v>81.8</v>
      </c>
      <c r="N37" s="63">
        <f t="shared" si="3"/>
        <v>8.1799999999999998E-2</v>
      </c>
      <c r="O37" s="30">
        <v>4.58</v>
      </c>
    </row>
    <row r="38" spans="1:15" x14ac:dyDescent="0.25">
      <c r="A38" s="78" t="s">
        <v>242</v>
      </c>
      <c r="B38" s="78" t="s">
        <v>241</v>
      </c>
      <c r="C38" s="79" t="s">
        <v>246</v>
      </c>
      <c r="D38" s="80">
        <v>148.5882</v>
      </c>
      <c r="E38" s="80">
        <v>329.14870000000002</v>
      </c>
      <c r="F38" s="80">
        <f t="shared" si="4"/>
        <v>195.42401047158899</v>
      </c>
      <c r="G38" s="80">
        <v>200.9316</v>
      </c>
      <c r="H38" s="80">
        <v>449.15609999999998</v>
      </c>
      <c r="I38" s="80">
        <f t="shared" si="1"/>
        <v>266.16094684665103</v>
      </c>
      <c r="J38" s="80">
        <v>502.2604</v>
      </c>
      <c r="K38" s="52">
        <v>41.9</v>
      </c>
      <c r="L38" s="52">
        <f t="shared" si="2"/>
        <v>4.19E-2</v>
      </c>
      <c r="M38" s="63">
        <v>59.1</v>
      </c>
      <c r="N38" s="63">
        <f t="shared" si="3"/>
        <v>5.91E-2</v>
      </c>
      <c r="O38" s="30">
        <v>5.08</v>
      </c>
    </row>
    <row r="39" spans="1:15" x14ac:dyDescent="0.25">
      <c r="A39" s="78" t="s">
        <v>38</v>
      </c>
      <c r="B39" s="78" t="s">
        <v>241</v>
      </c>
      <c r="C39" s="79">
        <v>2016</v>
      </c>
      <c r="D39" s="80">
        <v>165.7938</v>
      </c>
      <c r="E39" s="80">
        <v>363.71660000000003</v>
      </c>
      <c r="F39" s="80">
        <f t="shared" si="4"/>
        <v>189.08545696076229</v>
      </c>
      <c r="G39" s="80">
        <v>227.59790000000001</v>
      </c>
      <c r="H39" s="80">
        <v>514.71420000000001</v>
      </c>
      <c r="I39" s="80">
        <f t="shared" si="1"/>
        <v>254.57073479210413</v>
      </c>
      <c r="J39" s="80">
        <v>586.77499999999998</v>
      </c>
      <c r="K39" s="52">
        <v>36.799999999999997</v>
      </c>
      <c r="L39" s="52">
        <f t="shared" si="2"/>
        <v>3.6799999999999999E-2</v>
      </c>
      <c r="M39" s="63">
        <v>51.2</v>
      </c>
      <c r="N39" s="63">
        <f t="shared" si="3"/>
        <v>5.1200000000000002E-2</v>
      </c>
      <c r="O39" s="30">
        <v>5.59</v>
      </c>
    </row>
    <row r="40" spans="1:15" x14ac:dyDescent="0.25">
      <c r="A40" s="78" t="s">
        <v>40</v>
      </c>
      <c r="B40" s="78" t="s">
        <v>241</v>
      </c>
      <c r="C40" s="79">
        <v>2016</v>
      </c>
      <c r="D40" s="80">
        <v>61.514159999999997</v>
      </c>
      <c r="E40" s="80">
        <v>92.428479999999993</v>
      </c>
      <c r="F40" s="80">
        <f t="shared" si="4"/>
        <v>73.837477067196673</v>
      </c>
      <c r="G40" s="80">
        <v>72.0839</v>
      </c>
      <c r="H40" s="80">
        <v>123.5043</v>
      </c>
      <c r="I40" s="80">
        <f t="shared" si="1"/>
        <v>87.643985745263222</v>
      </c>
      <c r="J40" s="80">
        <v>161.1789</v>
      </c>
      <c r="K40" s="52">
        <v>30.7</v>
      </c>
      <c r="L40" s="52">
        <f t="shared" si="2"/>
        <v>3.0700000000000002E-2</v>
      </c>
      <c r="M40" s="63">
        <v>36.6</v>
      </c>
      <c r="N40" s="63">
        <f t="shared" si="3"/>
        <v>3.6600000000000001E-2</v>
      </c>
      <c r="O40" s="30">
        <v>2.46</v>
      </c>
    </row>
    <row r="41" spans="1:15" x14ac:dyDescent="0.25">
      <c r="A41" s="78" t="s">
        <v>41</v>
      </c>
      <c r="B41" s="78" t="s">
        <v>241</v>
      </c>
      <c r="C41" s="79" t="s">
        <v>250</v>
      </c>
      <c r="D41" s="80">
        <v>160.61850000000001</v>
      </c>
      <c r="E41" s="80">
        <v>324.16059999999999</v>
      </c>
      <c r="F41" s="80">
        <f t="shared" si="4"/>
        <v>223.7087771985824</v>
      </c>
      <c r="G41" s="80">
        <v>233.89449999999999</v>
      </c>
      <c r="H41" s="80">
        <v>477.2978</v>
      </c>
      <c r="I41" s="80">
        <f t="shared" si="1"/>
        <v>315.51143844140518</v>
      </c>
      <c r="J41" s="80">
        <v>543.88369999999998</v>
      </c>
      <c r="K41" s="52">
        <v>47.8</v>
      </c>
      <c r="L41" s="52">
        <f t="shared" si="2"/>
        <v>4.7799999999999995E-2</v>
      </c>
      <c r="M41" s="63">
        <v>70.7</v>
      </c>
      <c r="N41" s="63">
        <f t="shared" si="3"/>
        <v>7.0699999999999999E-2</v>
      </c>
      <c r="O41" s="30">
        <v>5.17</v>
      </c>
    </row>
    <row r="42" spans="1:15" x14ac:dyDescent="0.25">
      <c r="A42" s="78" t="s">
        <v>42</v>
      </c>
      <c r="B42" s="78" t="s">
        <v>241</v>
      </c>
      <c r="C42" s="81">
        <v>2015</v>
      </c>
      <c r="D42" s="83">
        <v>115.92189999999999</v>
      </c>
      <c r="E42" s="83">
        <v>130.54509999999999</v>
      </c>
      <c r="F42" s="80">
        <f t="shared" si="4"/>
        <v>139.94689494809199</v>
      </c>
      <c r="G42" s="83">
        <v>151.6131</v>
      </c>
      <c r="H42" s="83">
        <v>184.96629999999999</v>
      </c>
      <c r="I42" s="80">
        <f t="shared" si="1"/>
        <v>192.96380325043629</v>
      </c>
      <c r="J42" s="83">
        <v>247.76900000000001</v>
      </c>
      <c r="K42" s="52">
        <v>38.5</v>
      </c>
      <c r="L42" s="52">
        <f t="shared" si="2"/>
        <v>3.85E-2</v>
      </c>
      <c r="M42" s="63">
        <v>54.3</v>
      </c>
      <c r="N42" s="63">
        <f t="shared" si="3"/>
        <v>5.4300000000000001E-2</v>
      </c>
      <c r="O42" s="90">
        <v>3.84</v>
      </c>
    </row>
    <row r="43" spans="1:15" x14ac:dyDescent="0.25">
      <c r="A43" s="78" t="s">
        <v>44</v>
      </c>
      <c r="B43" s="78" t="s">
        <v>330</v>
      </c>
      <c r="C43" s="81">
        <v>2016</v>
      </c>
      <c r="D43" s="82"/>
      <c r="F43" s="80">
        <f t="shared" si="4"/>
        <v>11.521397995038374</v>
      </c>
      <c r="G43" s="82"/>
      <c r="I43" s="80">
        <f t="shared" si="1"/>
        <v>11.765171357795424</v>
      </c>
      <c r="J43" s="82"/>
      <c r="K43" s="53">
        <v>6.6</v>
      </c>
      <c r="L43" s="52">
        <f t="shared" si="2"/>
        <v>6.6E-3</v>
      </c>
      <c r="M43" s="64">
        <v>6.74</v>
      </c>
      <c r="N43" s="63">
        <f t="shared" si="3"/>
        <v>6.7400000000000003E-3</v>
      </c>
      <c r="O43" s="31">
        <v>1.75</v>
      </c>
    </row>
    <row r="44" spans="1:15" x14ac:dyDescent="0.25">
      <c r="A44" s="84" t="s">
        <v>46</v>
      </c>
      <c r="B44" s="78" t="s">
        <v>330</v>
      </c>
      <c r="C44" s="81">
        <v>2016</v>
      </c>
      <c r="D44" s="82"/>
      <c r="F44" s="80">
        <f t="shared" si="4"/>
        <v>110.19980342666824</v>
      </c>
      <c r="G44" s="82"/>
      <c r="I44" s="80">
        <f t="shared" si="1"/>
        <v>169.77919221074421</v>
      </c>
      <c r="J44" s="80"/>
      <c r="K44" s="53">
        <v>40.14</v>
      </c>
      <c r="L44" s="52">
        <f t="shared" si="2"/>
        <v>4.0140000000000002E-2</v>
      </c>
      <c r="M44" s="64">
        <v>63.2</v>
      </c>
      <c r="N44" s="63">
        <f t="shared" si="3"/>
        <v>6.3200000000000006E-2</v>
      </c>
      <c r="O44" s="31">
        <v>2.85</v>
      </c>
    </row>
    <row r="45" spans="1:15" x14ac:dyDescent="0.25">
      <c r="A45" s="78" t="s">
        <v>47</v>
      </c>
      <c r="B45" s="78" t="s">
        <v>313</v>
      </c>
      <c r="C45" s="81" t="s">
        <v>252</v>
      </c>
      <c r="D45" s="80"/>
      <c r="E45" s="80"/>
      <c r="F45" s="80">
        <f t="shared" si="4"/>
        <v>64.435127367312944</v>
      </c>
      <c r="G45" s="80"/>
      <c r="H45" s="80"/>
      <c r="I45" s="80">
        <f t="shared" si="1"/>
        <v>83.882745900435978</v>
      </c>
      <c r="J45" s="80">
        <v>150.5163</v>
      </c>
      <c r="K45" s="56">
        <v>22.4</v>
      </c>
      <c r="L45" s="52">
        <f t="shared" si="2"/>
        <v>2.24E-2</v>
      </c>
      <c r="M45" s="64">
        <v>29.36</v>
      </c>
      <c r="N45" s="63">
        <f t="shared" si="3"/>
        <v>2.9360000000000001E-2</v>
      </c>
      <c r="O45" s="32">
        <v>2.94</v>
      </c>
    </row>
    <row r="46" spans="1:15" x14ac:dyDescent="0.25">
      <c r="A46" s="84" t="s">
        <v>48</v>
      </c>
      <c r="B46" s="78" t="s">
        <v>241</v>
      </c>
      <c r="C46" s="81">
        <v>2014</v>
      </c>
      <c r="D46" s="82">
        <v>64.749679999999998</v>
      </c>
      <c r="E46" s="80">
        <v>156.23910000000001</v>
      </c>
      <c r="F46" s="80">
        <f t="shared" si="4"/>
        <v>65.25082007039839</v>
      </c>
      <c r="G46" s="82">
        <v>74.756460000000004</v>
      </c>
      <c r="H46" s="80">
        <v>188.42410000000001</v>
      </c>
      <c r="I46" s="80">
        <f t="shared" si="1"/>
        <v>79.825086148506031</v>
      </c>
      <c r="J46" s="80">
        <v>211.55549999999999</v>
      </c>
      <c r="K46" s="52">
        <v>20</v>
      </c>
      <c r="L46" s="52">
        <f t="shared" si="2"/>
        <v>0.02</v>
      </c>
      <c r="M46" s="63">
        <v>24.6</v>
      </c>
      <c r="N46" s="63">
        <f t="shared" si="3"/>
        <v>2.46E-2</v>
      </c>
      <c r="O46" s="30">
        <v>3.34</v>
      </c>
    </row>
    <row r="47" spans="1:15" x14ac:dyDescent="0.25">
      <c r="A47" s="78" t="s">
        <v>49</v>
      </c>
      <c r="B47" s="78" t="s">
        <v>313</v>
      </c>
      <c r="C47" s="81">
        <v>2011</v>
      </c>
      <c r="D47" s="80"/>
      <c r="E47" s="80"/>
      <c r="F47" s="80">
        <f t="shared" si="4"/>
        <v>154.11933249047115</v>
      </c>
      <c r="G47" s="80"/>
      <c r="H47" s="80"/>
      <c r="I47" s="80">
        <f t="shared" si="1"/>
        <v>127.63213130182305</v>
      </c>
      <c r="J47" s="80">
        <v>186.43709999999999</v>
      </c>
      <c r="K47" s="57">
        <v>36.04</v>
      </c>
      <c r="L47" s="52">
        <f t="shared" si="2"/>
        <v>3.6040000000000003E-2</v>
      </c>
      <c r="M47" s="64">
        <v>29.5</v>
      </c>
      <c r="N47" s="63">
        <f t="shared" si="3"/>
        <v>2.9500000000000002E-2</v>
      </c>
      <c r="O47" s="32">
        <v>4.5599999999999996</v>
      </c>
    </row>
    <row r="48" spans="1:15" x14ac:dyDescent="0.25">
      <c r="A48" s="78" t="s">
        <v>50</v>
      </c>
      <c r="B48" s="78" t="s">
        <v>241</v>
      </c>
      <c r="C48" s="79">
        <v>2017</v>
      </c>
      <c r="D48" s="80">
        <v>36.694749999999999</v>
      </c>
      <c r="E48" s="80">
        <v>50.768300000000004</v>
      </c>
      <c r="F48" s="80">
        <f t="shared" si="4"/>
        <v>44.906755159471288</v>
      </c>
      <c r="G48" s="80">
        <v>40.517650000000003</v>
      </c>
      <c r="H48" s="80">
        <v>65.615960000000001</v>
      </c>
      <c r="I48" s="80">
        <f t="shared" si="1"/>
        <v>52.305271423805813</v>
      </c>
      <c r="J48" s="80">
        <v>211.55549999999999</v>
      </c>
      <c r="K48" s="52">
        <v>14.3</v>
      </c>
      <c r="L48" s="52">
        <f t="shared" si="2"/>
        <v>1.43E-2</v>
      </c>
      <c r="M48" s="63">
        <v>16.7</v>
      </c>
      <c r="N48" s="63">
        <f t="shared" si="3"/>
        <v>1.67E-2</v>
      </c>
      <c r="O48" s="30">
        <v>3.19</v>
      </c>
    </row>
    <row r="49" spans="1:15" x14ac:dyDescent="0.25">
      <c r="A49" s="78" t="s">
        <v>51</v>
      </c>
      <c r="B49" s="78" t="s">
        <v>241</v>
      </c>
      <c r="C49" s="81">
        <v>2012</v>
      </c>
      <c r="D49" s="82">
        <v>75.160979999999995</v>
      </c>
      <c r="E49" s="83">
        <v>190.16319999999999</v>
      </c>
      <c r="F49" s="80">
        <f t="shared" si="4"/>
        <v>251.68575528495663</v>
      </c>
      <c r="G49" s="82">
        <v>92.166740000000004</v>
      </c>
      <c r="H49" s="83">
        <v>237.86199999999999</v>
      </c>
      <c r="I49" s="80">
        <f t="shared" si="1"/>
        <v>328.10039187995875</v>
      </c>
      <c r="J49" s="82">
        <v>278.47149999999999</v>
      </c>
      <c r="K49" s="52">
        <v>60.7</v>
      </c>
      <c r="L49" s="52">
        <f t="shared" si="2"/>
        <v>6.0700000000000004E-2</v>
      </c>
      <c r="M49" s="63">
        <v>82.3</v>
      </c>
      <c r="N49" s="63">
        <f t="shared" si="3"/>
        <v>8.2299999999999998E-2</v>
      </c>
      <c r="O49" s="30">
        <v>4.63</v>
      </c>
    </row>
    <row r="50" spans="1:15" x14ac:dyDescent="0.25">
      <c r="A50" s="78" t="s">
        <v>52</v>
      </c>
      <c r="B50" s="78" t="s">
        <v>330</v>
      </c>
      <c r="C50" s="81">
        <v>2016</v>
      </c>
      <c r="D50" s="82"/>
      <c r="F50" s="80">
        <f t="shared" si="4"/>
        <v>14.506117005657405</v>
      </c>
      <c r="G50" s="82"/>
      <c r="I50" s="80">
        <f t="shared" si="1"/>
        <v>16.285173574645427</v>
      </c>
      <c r="J50" s="82"/>
      <c r="K50" s="53">
        <v>7.39</v>
      </c>
      <c r="L50" s="52">
        <f t="shared" si="2"/>
        <v>7.3899999999999999E-3</v>
      </c>
      <c r="M50" s="64">
        <v>8.3000000000000007</v>
      </c>
      <c r="N50" s="63">
        <f t="shared" si="3"/>
        <v>8.3000000000000001E-3</v>
      </c>
      <c r="O50" s="31">
        <v>1.97</v>
      </c>
    </row>
    <row r="51" spans="1:15" x14ac:dyDescent="0.25">
      <c r="A51" s="78" t="s">
        <v>53</v>
      </c>
      <c r="B51" s="78" t="s">
        <v>330</v>
      </c>
      <c r="C51" s="81">
        <v>2016</v>
      </c>
      <c r="D51" s="82"/>
      <c r="F51" s="80">
        <f t="shared" si="4"/>
        <v>16.164489092884594</v>
      </c>
      <c r="G51" s="82"/>
      <c r="I51" s="80">
        <f t="shared" si="1"/>
        <v>18.708487109783121</v>
      </c>
      <c r="J51" s="82"/>
      <c r="K51" s="53">
        <v>9.43</v>
      </c>
      <c r="L51" s="52">
        <f t="shared" si="2"/>
        <v>9.4299999999999991E-3</v>
      </c>
      <c r="M51" s="64">
        <v>10.92</v>
      </c>
      <c r="N51" s="63">
        <f t="shared" si="3"/>
        <v>1.0920000000000001E-2</v>
      </c>
      <c r="O51" s="31">
        <v>1.72</v>
      </c>
    </row>
    <row r="52" spans="1:15" x14ac:dyDescent="0.25">
      <c r="A52" s="78" t="s">
        <v>54</v>
      </c>
      <c r="B52" s="78" t="s">
        <v>332</v>
      </c>
      <c r="C52" s="81">
        <v>2016</v>
      </c>
      <c r="D52" s="80"/>
      <c r="E52" s="80"/>
      <c r="F52" s="80">
        <f t="shared" si="4"/>
        <v>24.907670742337686</v>
      </c>
      <c r="G52" s="80"/>
      <c r="H52" s="80"/>
      <c r="I52" s="80">
        <f t="shared" si="1"/>
        <v>29.980961817987485</v>
      </c>
      <c r="J52" s="80"/>
      <c r="K52" s="53">
        <v>11.05</v>
      </c>
      <c r="L52" s="52">
        <f t="shared" si="2"/>
        <v>1.1050000000000001E-2</v>
      </c>
      <c r="M52" s="64">
        <v>13.32</v>
      </c>
      <c r="N52" s="63">
        <f t="shared" si="3"/>
        <v>1.332E-2</v>
      </c>
      <c r="O52" s="31">
        <v>2.27</v>
      </c>
    </row>
    <row r="53" spans="1:15" x14ac:dyDescent="0.25">
      <c r="A53" s="91" t="s">
        <v>55</v>
      </c>
      <c r="B53" s="92" t="s">
        <v>241</v>
      </c>
      <c r="C53" s="93">
        <v>2004</v>
      </c>
      <c r="D53" s="94">
        <v>89.059290000000004</v>
      </c>
      <c r="E53" s="96">
        <v>284.3458</v>
      </c>
      <c r="F53" s="96">
        <f t="shared" si="4"/>
        <v>90.02633160620222</v>
      </c>
      <c r="G53" s="94">
        <v>103.7891</v>
      </c>
      <c r="H53" s="96">
        <v>346.45170000000002</v>
      </c>
      <c r="I53" s="96">
        <f t="shared" si="1"/>
        <v>104.97088877751304</v>
      </c>
      <c r="J53" s="96">
        <v>377.25349999999997</v>
      </c>
      <c r="K53" s="52">
        <v>35.5</v>
      </c>
      <c r="L53" s="52">
        <f t="shared" si="2"/>
        <v>3.5500000000000004E-2</v>
      </c>
      <c r="M53" s="63">
        <v>41.6</v>
      </c>
      <c r="N53" s="63">
        <f t="shared" si="3"/>
        <v>4.1600000000000005E-2</v>
      </c>
      <c r="O53" s="32">
        <v>2.61</v>
      </c>
    </row>
    <row r="54" spans="1:15" x14ac:dyDescent="0.25">
      <c r="A54" s="78" t="s">
        <v>56</v>
      </c>
      <c r="B54" s="78" t="s">
        <v>313</v>
      </c>
      <c r="C54" s="81">
        <v>2015</v>
      </c>
      <c r="D54" s="82"/>
      <c r="F54" s="80">
        <f t="shared" si="4"/>
        <v>239.18332217409221</v>
      </c>
      <c r="G54" s="82"/>
      <c r="I54" s="80">
        <f t="shared" si="1"/>
        <v>345.21183180026628</v>
      </c>
      <c r="J54" s="82">
        <v>363.40890000000002</v>
      </c>
      <c r="K54" s="53">
        <v>56.04</v>
      </c>
      <c r="L54" s="52">
        <f t="shared" si="2"/>
        <v>5.604E-2</v>
      </c>
      <c r="M54" s="64">
        <v>85.46</v>
      </c>
      <c r="N54" s="63">
        <f t="shared" si="3"/>
        <v>8.5459999999999994E-2</v>
      </c>
      <c r="O54" s="32">
        <v>4.74</v>
      </c>
    </row>
    <row r="55" spans="1:15" x14ac:dyDescent="0.25">
      <c r="A55" s="78" t="s">
        <v>57</v>
      </c>
      <c r="B55" s="78" t="s">
        <v>330</v>
      </c>
      <c r="C55" s="81">
        <v>2016</v>
      </c>
      <c r="D55" s="82"/>
      <c r="F55" s="80">
        <f t="shared" si="4"/>
        <v>25.689685843568899</v>
      </c>
      <c r="G55" s="82"/>
      <c r="I55" s="80">
        <f t="shared" si="1"/>
        <v>29.887040634848372</v>
      </c>
      <c r="J55" s="82"/>
      <c r="K55" s="52">
        <v>9.6999999999999993</v>
      </c>
      <c r="L55" s="52">
        <f t="shared" si="2"/>
        <v>9.7000000000000003E-3</v>
      </c>
      <c r="M55" s="63">
        <v>11.3</v>
      </c>
      <c r="N55" s="63">
        <f t="shared" si="3"/>
        <v>1.1300000000000001E-2</v>
      </c>
      <c r="O55" s="31">
        <v>2.67</v>
      </c>
    </row>
    <row r="56" spans="1:15" x14ac:dyDescent="0.25">
      <c r="A56" s="78" t="s">
        <v>58</v>
      </c>
      <c r="B56" s="78" t="s">
        <v>330</v>
      </c>
      <c r="C56" s="81">
        <v>2016</v>
      </c>
      <c r="D56" s="82"/>
      <c r="F56" s="80">
        <f t="shared" si="4"/>
        <v>70.627724503356077</v>
      </c>
      <c r="G56" s="82"/>
      <c r="H56" s="80"/>
      <c r="I56" s="80">
        <f t="shared" si="1"/>
        <v>82.713822616563576</v>
      </c>
      <c r="J56" s="82"/>
      <c r="K56" s="52">
        <v>18.100000000000001</v>
      </c>
      <c r="L56" s="52">
        <f t="shared" si="2"/>
        <v>1.8100000000000002E-2</v>
      </c>
      <c r="M56" s="63">
        <v>21.3</v>
      </c>
      <c r="N56" s="63">
        <f t="shared" si="3"/>
        <v>2.1299999999999999E-2</v>
      </c>
      <c r="O56" s="31">
        <v>4.01</v>
      </c>
    </row>
    <row r="57" spans="1:15" x14ac:dyDescent="0.25">
      <c r="A57" s="78" t="s">
        <v>59</v>
      </c>
      <c r="B57" s="78" t="s">
        <v>330</v>
      </c>
      <c r="C57" s="81">
        <v>2016</v>
      </c>
      <c r="D57" s="82"/>
      <c r="F57" s="80">
        <f t="shared" si="4"/>
        <v>12.18839686556128</v>
      </c>
      <c r="G57" s="82"/>
      <c r="I57" s="80">
        <f t="shared" si="1"/>
        <v>14.276104916036036</v>
      </c>
      <c r="J57" s="82"/>
      <c r="K57" s="52">
        <v>6.4</v>
      </c>
      <c r="L57" s="52">
        <f t="shared" si="2"/>
        <v>6.4000000000000003E-3</v>
      </c>
      <c r="M57" s="63">
        <v>7.5</v>
      </c>
      <c r="N57" s="63">
        <f t="shared" si="3"/>
        <v>7.4999999999999997E-3</v>
      </c>
      <c r="O57" s="31">
        <v>1.91</v>
      </c>
    </row>
    <row r="58" spans="1:15" x14ac:dyDescent="0.25">
      <c r="A58" s="78" t="s">
        <v>60</v>
      </c>
      <c r="B58" s="78" t="s">
        <v>330</v>
      </c>
      <c r="C58" s="81">
        <v>2016</v>
      </c>
      <c r="D58" s="82"/>
      <c r="F58" s="80">
        <f t="shared" si="4"/>
        <v>17.11461239165213</v>
      </c>
      <c r="G58" s="82"/>
      <c r="I58" s="80">
        <f t="shared" si="1"/>
        <v>20.116306432856224</v>
      </c>
      <c r="J58" s="80"/>
      <c r="K58" s="52">
        <v>6.8</v>
      </c>
      <c r="L58" s="52">
        <f t="shared" si="2"/>
        <v>6.7999999999999996E-3</v>
      </c>
      <c r="M58" s="64">
        <v>8</v>
      </c>
      <c r="N58" s="63">
        <f t="shared" si="3"/>
        <v>8.0000000000000002E-3</v>
      </c>
      <c r="O58" s="31">
        <v>2.5299999999999998</v>
      </c>
    </row>
    <row r="59" spans="1:15" x14ac:dyDescent="0.25">
      <c r="A59" s="78" t="s">
        <v>61</v>
      </c>
      <c r="B59" s="78" t="s">
        <v>313</v>
      </c>
      <c r="C59" s="81">
        <v>2014</v>
      </c>
      <c r="D59" s="82"/>
      <c r="F59" s="80">
        <f t="shared" si="4"/>
        <v>198.9964335030129</v>
      </c>
      <c r="G59" s="82"/>
      <c r="I59" s="80">
        <f t="shared" si="1"/>
        <v>280.47844221855723</v>
      </c>
      <c r="J59" s="80">
        <v>403.54230000000001</v>
      </c>
      <c r="K59" s="52">
        <v>46.5</v>
      </c>
      <c r="L59" s="52">
        <f t="shared" si="2"/>
        <v>4.65E-2</v>
      </c>
      <c r="M59" s="63">
        <v>68.2</v>
      </c>
      <c r="N59" s="63">
        <f t="shared" si="3"/>
        <v>6.8200000000000011E-2</v>
      </c>
      <c r="O59" s="30">
        <v>4.66</v>
      </c>
    </row>
    <row r="60" spans="1:15" x14ac:dyDescent="0.25">
      <c r="A60" s="78" t="s">
        <v>62</v>
      </c>
      <c r="B60" s="78" t="s">
        <v>244</v>
      </c>
      <c r="C60" s="81">
        <v>2011</v>
      </c>
      <c r="D60" s="82"/>
      <c r="F60" s="80">
        <f t="shared" si="4"/>
        <v>487.80733129199484</v>
      </c>
      <c r="G60" s="82"/>
      <c r="I60" s="80">
        <f t="shared" si="1"/>
        <v>608.6436838917333</v>
      </c>
      <c r="J60" s="80">
        <v>443.4237</v>
      </c>
      <c r="K60" s="53">
        <v>94.1</v>
      </c>
      <c r="L60" s="52">
        <f t="shared" si="2"/>
        <v>9.4100000000000003E-2</v>
      </c>
      <c r="M60" s="64">
        <v>129.4</v>
      </c>
      <c r="N60" s="63">
        <f t="shared" si="3"/>
        <v>0.12940000000000002</v>
      </c>
      <c r="O60" s="30">
        <v>6.77</v>
      </c>
    </row>
    <row r="61" spans="1:15" x14ac:dyDescent="0.25">
      <c r="A61" s="84" t="s">
        <v>63</v>
      </c>
      <c r="B61" s="78" t="s">
        <v>313</v>
      </c>
      <c r="C61" s="81" t="s">
        <v>249</v>
      </c>
      <c r="F61" s="80">
        <f t="shared" si="4"/>
        <v>33.481278747217623</v>
      </c>
      <c r="I61" s="80">
        <f t="shared" si="1"/>
        <v>38.823722938825853</v>
      </c>
      <c r="J61" s="83">
        <v>63.596229999999998</v>
      </c>
      <c r="K61" s="52">
        <v>15.5</v>
      </c>
      <c r="L61" s="52">
        <f t="shared" si="2"/>
        <v>1.55E-2</v>
      </c>
      <c r="M61" s="63">
        <v>18</v>
      </c>
      <c r="N61" s="63">
        <f t="shared" si="3"/>
        <v>1.8000000000000002E-2</v>
      </c>
      <c r="O61" s="30">
        <v>2.1800000000000002</v>
      </c>
    </row>
    <row r="62" spans="1:15" x14ac:dyDescent="0.25">
      <c r="A62" s="78" t="s">
        <v>321</v>
      </c>
      <c r="B62" s="78" t="s">
        <v>241</v>
      </c>
      <c r="C62" s="81">
        <v>2013</v>
      </c>
      <c r="D62" s="83">
        <v>130.10900000000001</v>
      </c>
      <c r="E62" s="83">
        <v>343.23</v>
      </c>
      <c r="F62" s="80">
        <f t="shared" si="4"/>
        <v>172.9244559634011</v>
      </c>
      <c r="G62" s="83">
        <v>150.5753</v>
      </c>
      <c r="H62" s="83">
        <v>405.1164</v>
      </c>
      <c r="I62" s="80">
        <f t="shared" si="1"/>
        <v>217.25602963240942</v>
      </c>
      <c r="J62" s="83">
        <v>445.19799999999998</v>
      </c>
      <c r="K62" s="52">
        <v>42.9</v>
      </c>
      <c r="L62" s="52">
        <f t="shared" si="2"/>
        <v>4.2900000000000001E-2</v>
      </c>
      <c r="M62" s="63">
        <v>55</v>
      </c>
      <c r="N62" s="63">
        <f t="shared" si="3"/>
        <v>5.5E-2</v>
      </c>
      <c r="O62" s="90">
        <v>4.33</v>
      </c>
    </row>
    <row r="63" spans="1:15" x14ac:dyDescent="0.25">
      <c r="A63" s="78" t="s">
        <v>64</v>
      </c>
      <c r="B63" s="78" t="s">
        <v>313</v>
      </c>
      <c r="C63" s="81">
        <v>2011</v>
      </c>
      <c r="F63" s="80">
        <f t="shared" si="4"/>
        <v>300.81007548364937</v>
      </c>
      <c r="I63" s="80">
        <f t="shared" si="1"/>
        <v>388.56663969019746</v>
      </c>
      <c r="J63" s="83">
        <v>440.3707</v>
      </c>
      <c r="K63" s="53">
        <v>61.9</v>
      </c>
      <c r="L63" s="52">
        <f t="shared" si="2"/>
        <v>6.1899999999999997E-2</v>
      </c>
      <c r="M63" s="64">
        <v>84.1</v>
      </c>
      <c r="N63" s="63">
        <f t="shared" si="3"/>
        <v>8.4099999999999994E-2</v>
      </c>
      <c r="O63" s="31">
        <v>5.6</v>
      </c>
    </row>
    <row r="64" spans="1:15" x14ac:dyDescent="0.25">
      <c r="A64" s="78" t="s">
        <v>67</v>
      </c>
      <c r="B64" s="78" t="s">
        <v>330</v>
      </c>
      <c r="C64" s="81">
        <v>2016</v>
      </c>
      <c r="D64" s="80"/>
      <c r="E64" s="80"/>
      <c r="F64" s="80">
        <f t="shared" si="4"/>
        <v>5.6039540051308068</v>
      </c>
      <c r="G64" s="80"/>
      <c r="H64" s="80"/>
      <c r="I64" s="80">
        <f t="shared" si="1"/>
        <v>6.92154435154968</v>
      </c>
      <c r="J64" s="80"/>
      <c r="K64" s="52">
        <v>3.1</v>
      </c>
      <c r="L64" s="52">
        <f t="shared" si="2"/>
        <v>3.1000000000000003E-3</v>
      </c>
      <c r="M64" s="64">
        <v>3.83</v>
      </c>
      <c r="N64" s="63">
        <f t="shared" si="3"/>
        <v>3.8300000000000001E-3</v>
      </c>
      <c r="O64" s="30">
        <v>1.81</v>
      </c>
    </row>
    <row r="65" spans="1:15" x14ac:dyDescent="0.25">
      <c r="A65" s="92" t="s">
        <v>68</v>
      </c>
      <c r="B65" s="92" t="s">
        <v>241</v>
      </c>
      <c r="C65" s="93">
        <v>2006</v>
      </c>
      <c r="D65" s="96">
        <v>77.865880000000004</v>
      </c>
      <c r="E65" s="96">
        <v>171.0264</v>
      </c>
      <c r="F65" s="96">
        <f t="shared" si="4"/>
        <v>81.053870537167171</v>
      </c>
      <c r="G65" s="96">
        <v>88.954509999999999</v>
      </c>
      <c r="H65" s="96">
        <v>183.2039</v>
      </c>
      <c r="I65" s="96">
        <f t="shared" si="1"/>
        <v>94.61004690280528</v>
      </c>
      <c r="J65" s="96">
        <v>210.46770000000001</v>
      </c>
      <c r="K65" s="52">
        <v>42</v>
      </c>
      <c r="L65" s="52">
        <f t="shared" si="2"/>
        <v>4.2000000000000003E-2</v>
      </c>
      <c r="M65" s="63">
        <v>49.2</v>
      </c>
      <c r="N65" s="63">
        <f t="shared" si="3"/>
        <v>4.9200000000000001E-2</v>
      </c>
      <c r="O65" s="30">
        <v>1.97</v>
      </c>
    </row>
    <row r="66" spans="1:15" x14ac:dyDescent="0.25">
      <c r="A66" s="84" t="s">
        <v>69</v>
      </c>
      <c r="B66" s="78" t="s">
        <v>241</v>
      </c>
      <c r="C66" s="81">
        <v>2014</v>
      </c>
      <c r="D66" s="82">
        <v>126.5624</v>
      </c>
      <c r="E66" s="83">
        <v>288.67700000000002</v>
      </c>
      <c r="F66" s="80">
        <f t="shared" si="4"/>
        <v>66.382706858321257</v>
      </c>
      <c r="G66" s="82">
        <v>149.4273</v>
      </c>
      <c r="H66" s="83">
        <v>358.14339999999999</v>
      </c>
      <c r="I66" s="80">
        <f t="shared" ref="I66:I129" si="5">(1-((1-N66)^O66))*1000</f>
        <v>81.100485509215119</v>
      </c>
      <c r="J66" s="80">
        <v>408.2774</v>
      </c>
      <c r="K66" s="52">
        <v>31.3</v>
      </c>
      <c r="L66" s="52">
        <f t="shared" si="2"/>
        <v>3.1300000000000001E-2</v>
      </c>
      <c r="M66" s="63">
        <v>38.4</v>
      </c>
      <c r="N66" s="63">
        <f t="shared" si="3"/>
        <v>3.8399999999999997E-2</v>
      </c>
      <c r="O66" s="31">
        <v>2.16</v>
      </c>
    </row>
    <row r="67" spans="1:15" x14ac:dyDescent="0.25">
      <c r="A67" s="78" t="s">
        <v>71</v>
      </c>
      <c r="B67" s="78" t="s">
        <v>244</v>
      </c>
      <c r="C67" s="81">
        <v>2010</v>
      </c>
      <c r="D67" s="82"/>
      <c r="F67" s="80">
        <f t="shared" si="4"/>
        <v>79.483582628040892</v>
      </c>
      <c r="G67" s="82"/>
      <c r="I67" s="80">
        <f t="shared" si="5"/>
        <v>98.199851087472865</v>
      </c>
      <c r="J67" s="82">
        <v>390.0915</v>
      </c>
      <c r="K67" s="53">
        <v>34.200000000000003</v>
      </c>
      <c r="L67" s="52">
        <f t="shared" ref="L67:L130" si="6">K67*0.001</f>
        <v>3.4200000000000001E-2</v>
      </c>
      <c r="M67" s="64">
        <v>42.5</v>
      </c>
      <c r="N67" s="63">
        <f t="shared" ref="N67:N130" si="7">M67*0.001</f>
        <v>4.2500000000000003E-2</v>
      </c>
      <c r="O67" s="32">
        <v>2.38</v>
      </c>
    </row>
    <row r="68" spans="1:15" x14ac:dyDescent="0.25">
      <c r="A68" s="78" t="s">
        <v>74</v>
      </c>
      <c r="B68" s="78" t="s">
        <v>330</v>
      </c>
      <c r="C68" s="81">
        <v>2016</v>
      </c>
      <c r="D68" s="82"/>
      <c r="F68" s="80">
        <f t="shared" si="4"/>
        <v>13.733676869254419</v>
      </c>
      <c r="G68" s="82"/>
      <c r="I68" s="80">
        <f t="shared" si="5"/>
        <v>15.988717443527257</v>
      </c>
      <c r="J68" s="82"/>
      <c r="K68" s="52">
        <v>8.5</v>
      </c>
      <c r="L68" s="52">
        <f t="shared" si="6"/>
        <v>8.5000000000000006E-3</v>
      </c>
      <c r="M68" s="63">
        <v>9.9</v>
      </c>
      <c r="N68" s="63">
        <f t="shared" si="7"/>
        <v>9.9000000000000008E-3</v>
      </c>
      <c r="O68" s="31">
        <v>1.62</v>
      </c>
    </row>
    <row r="69" spans="1:15" x14ac:dyDescent="0.25">
      <c r="A69" s="78" t="s">
        <v>79</v>
      </c>
      <c r="B69" s="78" t="s">
        <v>330</v>
      </c>
      <c r="C69" s="81">
        <v>2016</v>
      </c>
      <c r="D69" s="80"/>
      <c r="E69" s="80"/>
      <c r="F69" s="80">
        <f t="shared" si="4"/>
        <v>1.6797647121365999</v>
      </c>
      <c r="G69" s="80"/>
      <c r="H69" s="80"/>
      <c r="I69" s="80">
        <f t="shared" si="5"/>
        <v>2.6634082415362137</v>
      </c>
      <c r="J69" s="80"/>
      <c r="K69" s="52">
        <v>1.4</v>
      </c>
      <c r="L69" s="52">
        <f t="shared" si="6"/>
        <v>1.4E-3</v>
      </c>
      <c r="M69" s="63">
        <v>2.2200000000000002</v>
      </c>
      <c r="N69" s="63">
        <f t="shared" si="7"/>
        <v>2.2200000000000002E-3</v>
      </c>
      <c r="O69" s="31">
        <v>1.2</v>
      </c>
    </row>
    <row r="70" spans="1:15" x14ac:dyDescent="0.25">
      <c r="A70" s="78" t="s">
        <v>81</v>
      </c>
      <c r="B70" s="78" t="s">
        <v>241</v>
      </c>
      <c r="C70" s="81">
        <v>2017</v>
      </c>
      <c r="D70" s="80">
        <v>52.99635</v>
      </c>
      <c r="E70" s="80">
        <v>127.524</v>
      </c>
      <c r="F70" s="80">
        <f t="shared" si="4"/>
        <v>50.49594053198669</v>
      </c>
      <c r="G70" s="80">
        <v>63.058</v>
      </c>
      <c r="H70" s="80">
        <v>153.65549999999999</v>
      </c>
      <c r="I70" s="80">
        <f t="shared" si="5"/>
        <v>59.55740446747415</v>
      </c>
      <c r="J70" s="80">
        <v>183.2362</v>
      </c>
      <c r="K70" s="52">
        <v>21.9</v>
      </c>
      <c r="L70" s="52">
        <f t="shared" si="6"/>
        <v>2.1899999999999999E-2</v>
      </c>
      <c r="M70" s="63">
        <v>25.9</v>
      </c>
      <c r="N70" s="63">
        <f t="shared" si="7"/>
        <v>2.5899999999999999E-2</v>
      </c>
      <c r="O70" s="30">
        <v>2.34</v>
      </c>
    </row>
    <row r="71" spans="1:15" x14ac:dyDescent="0.25">
      <c r="A71" s="78" t="s">
        <v>82</v>
      </c>
      <c r="B71" s="78" t="s">
        <v>241</v>
      </c>
      <c r="C71" s="81">
        <v>2015</v>
      </c>
      <c r="D71" s="82">
        <v>78.471339999999998</v>
      </c>
      <c r="E71" s="83">
        <v>140.1704</v>
      </c>
      <c r="F71" s="80">
        <f t="shared" ref="F71:F134" si="8">(1-((1-L71)^O71))*1000</f>
        <v>80.314823961900601</v>
      </c>
      <c r="G71" s="82">
        <v>92.886619999999994</v>
      </c>
      <c r="H71" s="83">
        <v>176.05840000000001</v>
      </c>
      <c r="I71" s="80">
        <f t="shared" si="5"/>
        <v>99.460050789882402</v>
      </c>
      <c r="J71" s="82">
        <v>216.57769999999999</v>
      </c>
      <c r="K71" s="52">
        <v>35</v>
      </c>
      <c r="L71" s="52">
        <f t="shared" si="6"/>
        <v>3.5000000000000003E-2</v>
      </c>
      <c r="M71" s="63">
        <v>43.6</v>
      </c>
      <c r="N71" s="63">
        <f t="shared" si="7"/>
        <v>4.36E-2</v>
      </c>
      <c r="O71" s="30">
        <v>2.35</v>
      </c>
    </row>
    <row r="72" spans="1:15" x14ac:dyDescent="0.25">
      <c r="A72" s="78" t="s">
        <v>329</v>
      </c>
      <c r="B72" s="78" t="s">
        <v>330</v>
      </c>
      <c r="C72" s="81">
        <v>2016</v>
      </c>
      <c r="D72" s="82"/>
      <c r="F72" s="80">
        <f t="shared" si="8"/>
        <v>21.980952942028175</v>
      </c>
      <c r="G72" s="82"/>
      <c r="I72" s="80">
        <f t="shared" si="5"/>
        <v>25.59815864769044</v>
      </c>
      <c r="J72" s="82"/>
      <c r="K72" s="52">
        <v>13.3</v>
      </c>
      <c r="L72" s="52">
        <f t="shared" si="6"/>
        <v>1.3300000000000001E-2</v>
      </c>
      <c r="M72" s="63">
        <v>15.5</v>
      </c>
      <c r="N72" s="63">
        <f t="shared" si="7"/>
        <v>1.55E-2</v>
      </c>
      <c r="O72" s="31">
        <v>1.66</v>
      </c>
    </row>
    <row r="73" spans="1:15" x14ac:dyDescent="0.25">
      <c r="A73" s="78" t="s">
        <v>84</v>
      </c>
      <c r="B73" s="78" t="s">
        <v>330</v>
      </c>
      <c r="C73" s="81">
        <v>2016</v>
      </c>
      <c r="D73" s="80"/>
      <c r="E73" s="80"/>
      <c r="F73" s="80">
        <f t="shared" si="8"/>
        <v>2.7348559460853572</v>
      </c>
      <c r="G73" s="80"/>
      <c r="H73" s="80"/>
      <c r="I73" s="80">
        <f t="shared" si="5"/>
        <v>3.885689362798761</v>
      </c>
      <c r="J73" s="80"/>
      <c r="K73" s="52">
        <v>1.9</v>
      </c>
      <c r="L73" s="52">
        <f t="shared" si="6"/>
        <v>1.9E-3</v>
      </c>
      <c r="M73" s="63">
        <v>2.7</v>
      </c>
      <c r="N73" s="63">
        <f t="shared" si="7"/>
        <v>2.7000000000000001E-3</v>
      </c>
      <c r="O73" s="31">
        <v>1.44</v>
      </c>
    </row>
    <row r="74" spans="1:15" x14ac:dyDescent="0.25">
      <c r="A74" s="78" t="s">
        <v>85</v>
      </c>
      <c r="B74" s="78" t="s">
        <v>241</v>
      </c>
      <c r="C74" s="81">
        <v>2012</v>
      </c>
      <c r="D74" s="80">
        <v>53.543059999999997</v>
      </c>
      <c r="E74" s="80">
        <v>112.31910000000001</v>
      </c>
      <c r="F74" s="80">
        <f t="shared" si="8"/>
        <v>72.059028238250946</v>
      </c>
      <c r="G74" s="80">
        <v>62.127319999999997</v>
      </c>
      <c r="H74" s="80">
        <v>134.59299999999999</v>
      </c>
      <c r="I74" s="80">
        <f t="shared" si="5"/>
        <v>81.147141643629794</v>
      </c>
      <c r="J74" s="80">
        <v>149.32089999999999</v>
      </c>
      <c r="K74" s="52">
        <v>23.1</v>
      </c>
      <c r="L74" s="52">
        <f t="shared" si="6"/>
        <v>2.3100000000000002E-2</v>
      </c>
      <c r="M74" s="63">
        <v>26.1</v>
      </c>
      <c r="N74" s="63">
        <f t="shared" si="7"/>
        <v>2.6100000000000002E-2</v>
      </c>
      <c r="O74" s="30">
        <v>3.2</v>
      </c>
    </row>
    <row r="75" spans="1:15" x14ac:dyDescent="0.25">
      <c r="A75" s="78" t="s">
        <v>86</v>
      </c>
      <c r="B75" s="78" t="s">
        <v>241</v>
      </c>
      <c r="C75" s="81">
        <v>2014</v>
      </c>
      <c r="D75" s="82">
        <v>77.636489999999995</v>
      </c>
      <c r="E75" s="83">
        <v>242.2423</v>
      </c>
      <c r="F75" s="80">
        <f t="shared" si="8"/>
        <v>74.227663313956583</v>
      </c>
      <c r="G75" s="82">
        <v>91.855999999999995</v>
      </c>
      <c r="H75" s="83">
        <v>300.81610000000001</v>
      </c>
      <c r="I75" s="80">
        <f t="shared" si="5"/>
        <v>86.213986978331377</v>
      </c>
      <c r="J75" s="82">
        <v>345.75389999999999</v>
      </c>
      <c r="K75" s="52">
        <v>28.9</v>
      </c>
      <c r="L75" s="52">
        <f t="shared" si="6"/>
        <v>2.8899999999999999E-2</v>
      </c>
      <c r="M75" s="63">
        <v>33.700000000000003</v>
      </c>
      <c r="N75" s="63">
        <f t="shared" si="7"/>
        <v>3.3700000000000001E-2</v>
      </c>
      <c r="O75" s="30">
        <v>2.63</v>
      </c>
    </row>
    <row r="76" spans="1:15" ht="21" customHeight="1" x14ac:dyDescent="0.25">
      <c r="A76" s="78" t="s">
        <v>326</v>
      </c>
      <c r="B76" s="78" t="s">
        <v>330</v>
      </c>
      <c r="C76" s="81">
        <v>2016</v>
      </c>
      <c r="D76" s="82"/>
      <c r="F76" s="80">
        <f t="shared" si="8"/>
        <v>28.642757774901551</v>
      </c>
      <c r="G76" s="82"/>
      <c r="I76" s="80">
        <f t="shared" si="5"/>
        <v>37.852170281680642</v>
      </c>
      <c r="J76" s="82"/>
      <c r="K76" s="57">
        <v>15.1</v>
      </c>
      <c r="L76" s="52">
        <f t="shared" si="6"/>
        <v>1.5100000000000001E-2</v>
      </c>
      <c r="M76" s="63">
        <v>20</v>
      </c>
      <c r="N76" s="63">
        <f t="shared" si="7"/>
        <v>0.02</v>
      </c>
      <c r="O76" s="31">
        <v>1.91</v>
      </c>
    </row>
    <row r="77" spans="1:15" x14ac:dyDescent="0.25">
      <c r="A77" s="84" t="s">
        <v>327</v>
      </c>
      <c r="B77" s="78" t="s">
        <v>330</v>
      </c>
      <c r="C77" s="81">
        <v>2016</v>
      </c>
      <c r="D77" s="82"/>
      <c r="F77" s="80">
        <f t="shared" si="8"/>
        <v>3.392162953557043</v>
      </c>
      <c r="G77" s="82"/>
      <c r="I77" s="80">
        <f t="shared" si="5"/>
        <v>3.9768492748846196</v>
      </c>
      <c r="J77" s="80"/>
      <c r="K77" s="52">
        <v>2.9</v>
      </c>
      <c r="L77" s="52">
        <f t="shared" si="6"/>
        <v>2.8999999999999998E-3</v>
      </c>
      <c r="M77" s="63">
        <v>3.4</v>
      </c>
      <c r="N77" s="63">
        <f t="shared" si="7"/>
        <v>3.3999999999999998E-3</v>
      </c>
      <c r="O77" s="31">
        <v>1.17</v>
      </c>
    </row>
    <row r="78" spans="1:15" x14ac:dyDescent="0.25">
      <c r="A78" s="84" t="s">
        <v>88</v>
      </c>
      <c r="B78" s="78" t="s">
        <v>313</v>
      </c>
      <c r="C78" s="81">
        <v>2015</v>
      </c>
      <c r="D78" s="82"/>
      <c r="F78" s="80">
        <f t="shared" si="8"/>
        <v>27.708201441049241</v>
      </c>
      <c r="G78" s="82"/>
      <c r="I78" s="80">
        <f t="shared" si="5"/>
        <v>32.153564170890988</v>
      </c>
      <c r="J78" s="80">
        <v>121.599</v>
      </c>
      <c r="K78" s="53">
        <v>10.24</v>
      </c>
      <c r="L78" s="52">
        <f t="shared" si="6"/>
        <v>1.0240000000000001E-2</v>
      </c>
      <c r="M78" s="64">
        <v>11.9</v>
      </c>
      <c r="N78" s="63">
        <f t="shared" si="7"/>
        <v>1.1900000000000001E-2</v>
      </c>
      <c r="O78" s="32">
        <v>2.73</v>
      </c>
    </row>
    <row r="79" spans="1:15" ht="17.25" customHeight="1" x14ac:dyDescent="0.25">
      <c r="A79" s="78" t="s">
        <v>89</v>
      </c>
      <c r="B79" s="78" t="s">
        <v>313</v>
      </c>
      <c r="C79" s="81">
        <v>2017</v>
      </c>
      <c r="D79" s="82"/>
      <c r="F79" s="80">
        <f t="shared" si="8"/>
        <v>103.2505641998186</v>
      </c>
      <c r="G79" s="82"/>
      <c r="I79" s="80">
        <f t="shared" si="5"/>
        <v>127.99329360158885</v>
      </c>
      <c r="J79" s="82">
        <v>289.97989999999999</v>
      </c>
      <c r="K79" s="53">
        <v>39.43</v>
      </c>
      <c r="L79" s="52">
        <f t="shared" si="6"/>
        <v>3.943E-2</v>
      </c>
      <c r="M79" s="64">
        <v>49.3</v>
      </c>
      <c r="N79" s="63">
        <f t="shared" si="7"/>
        <v>4.9299999999999997E-2</v>
      </c>
      <c r="O79" s="35">
        <v>2.7090000000000001</v>
      </c>
    </row>
    <row r="80" spans="1:15" x14ac:dyDescent="0.25">
      <c r="A80" s="78" t="s">
        <v>90</v>
      </c>
      <c r="B80" s="78" t="s">
        <v>330</v>
      </c>
      <c r="C80" s="79">
        <v>2016</v>
      </c>
      <c r="D80" s="80"/>
      <c r="E80" s="80"/>
      <c r="F80" s="80">
        <f t="shared" si="8"/>
        <v>15.924529478093753</v>
      </c>
      <c r="G80" s="80"/>
      <c r="H80" s="80"/>
      <c r="I80" s="80">
        <f t="shared" si="5"/>
        <v>16.737642859486424</v>
      </c>
      <c r="J80" s="80"/>
      <c r="K80" s="55">
        <v>7.8</v>
      </c>
      <c r="L80" s="52">
        <f t="shared" si="6"/>
        <v>7.7999999999999996E-3</v>
      </c>
      <c r="M80" s="64">
        <v>8.1999999999999993</v>
      </c>
      <c r="N80" s="63">
        <f t="shared" si="7"/>
        <v>8.199999999999999E-3</v>
      </c>
      <c r="O80" s="30">
        <v>2.0499999999999998</v>
      </c>
    </row>
    <row r="81" spans="1:15" x14ac:dyDescent="0.25">
      <c r="A81" s="84" t="s">
        <v>92</v>
      </c>
      <c r="B81" s="78" t="s">
        <v>241</v>
      </c>
      <c r="C81" s="81" t="s">
        <v>246</v>
      </c>
      <c r="D81" s="82">
        <v>90.834789999999998</v>
      </c>
      <c r="E81" s="83">
        <v>183.99690000000001</v>
      </c>
      <c r="F81" s="80">
        <f t="shared" si="8"/>
        <v>88.28444910744237</v>
      </c>
      <c r="G81" s="82">
        <v>104.0004</v>
      </c>
      <c r="H81" s="83">
        <v>224.41730000000001</v>
      </c>
      <c r="I81" s="80">
        <f t="shared" si="5"/>
        <v>111.43102386407155</v>
      </c>
      <c r="J81" s="80">
        <v>265.90589999999997</v>
      </c>
      <c r="K81" s="52">
        <v>40.6</v>
      </c>
      <c r="L81" s="52">
        <f t="shared" si="6"/>
        <v>4.0600000000000004E-2</v>
      </c>
      <c r="M81" s="63">
        <v>51.6</v>
      </c>
      <c r="N81" s="63">
        <f t="shared" si="7"/>
        <v>5.16E-2</v>
      </c>
      <c r="O81" s="30">
        <v>2.23</v>
      </c>
    </row>
    <row r="82" spans="1:15" x14ac:dyDescent="0.25">
      <c r="A82" s="78" t="s">
        <v>93</v>
      </c>
      <c r="B82" s="78" t="s">
        <v>313</v>
      </c>
      <c r="C82" s="81" t="s">
        <v>250</v>
      </c>
      <c r="D82" s="80"/>
      <c r="E82" s="80"/>
      <c r="F82" s="80">
        <f t="shared" si="8"/>
        <v>60.87162065826324</v>
      </c>
      <c r="G82" s="80"/>
      <c r="H82" s="80"/>
      <c r="I82" s="80">
        <f t="shared" si="5"/>
        <v>56.886171867262632</v>
      </c>
      <c r="J82" s="80">
        <v>238.62809999999999</v>
      </c>
      <c r="K82" s="53">
        <v>22.18</v>
      </c>
      <c r="L82" s="52">
        <f t="shared" si="6"/>
        <v>2.2180000000000002E-2</v>
      </c>
      <c r="M82" s="64">
        <v>20.7</v>
      </c>
      <c r="N82" s="63">
        <f t="shared" si="7"/>
        <v>2.07E-2</v>
      </c>
      <c r="O82" s="32">
        <v>2.8</v>
      </c>
    </row>
    <row r="83" spans="1:15" x14ac:dyDescent="0.25">
      <c r="A83" s="78" t="s">
        <v>96</v>
      </c>
      <c r="B83" s="78" t="s">
        <v>241</v>
      </c>
      <c r="C83" s="81">
        <v>2016</v>
      </c>
      <c r="D83" s="82">
        <v>29.29899</v>
      </c>
      <c r="E83" s="83">
        <v>107.6635</v>
      </c>
      <c r="F83" s="80">
        <f t="shared" si="8"/>
        <v>16.854285123204637</v>
      </c>
      <c r="G83" s="82">
        <v>34.100450000000002</v>
      </c>
      <c r="H83" s="83">
        <v>124.1583</v>
      </c>
      <c r="I83" s="80">
        <f t="shared" si="5"/>
        <v>19.752230098840418</v>
      </c>
      <c r="J83" s="82">
        <v>147.0445</v>
      </c>
      <c r="K83" s="52">
        <v>8.1</v>
      </c>
      <c r="L83" s="52">
        <f t="shared" si="6"/>
        <v>8.0999999999999996E-3</v>
      </c>
      <c r="M83" s="63">
        <v>9.5</v>
      </c>
      <c r="N83" s="63">
        <f t="shared" si="7"/>
        <v>9.4999999999999998E-3</v>
      </c>
      <c r="O83" s="30">
        <v>2.09</v>
      </c>
    </row>
    <row r="84" spans="1:15" x14ac:dyDescent="0.25">
      <c r="A84" s="84" t="s">
        <v>97</v>
      </c>
      <c r="B84" s="85" t="s">
        <v>330</v>
      </c>
      <c r="C84" s="79">
        <v>2016</v>
      </c>
      <c r="D84" s="82"/>
      <c r="F84" s="80">
        <f t="shared" si="8"/>
        <v>12.424801339296355</v>
      </c>
      <c r="G84" s="82"/>
      <c r="I84" s="80">
        <f t="shared" si="5"/>
        <v>16.454408443360546</v>
      </c>
      <c r="J84" s="80"/>
      <c r="K84" s="52">
        <v>6.11</v>
      </c>
      <c r="L84" s="52">
        <f t="shared" si="6"/>
        <v>6.1100000000000008E-3</v>
      </c>
      <c r="M84" s="64">
        <v>8.1</v>
      </c>
      <c r="N84" s="63">
        <f t="shared" si="7"/>
        <v>8.0999999999999996E-3</v>
      </c>
      <c r="O84" s="33">
        <v>2.04</v>
      </c>
    </row>
    <row r="85" spans="1:15" x14ac:dyDescent="0.25">
      <c r="A85" s="78" t="s">
        <v>100</v>
      </c>
      <c r="B85" s="78" t="s">
        <v>313</v>
      </c>
      <c r="C85" s="81">
        <v>2015</v>
      </c>
      <c r="D85" s="82"/>
      <c r="F85" s="80">
        <f t="shared" si="8"/>
        <v>63.465781663538891</v>
      </c>
      <c r="G85" s="82"/>
      <c r="I85" s="80">
        <f t="shared" si="5"/>
        <v>73.65364584094003</v>
      </c>
      <c r="J85" s="82">
        <v>265.25729999999999</v>
      </c>
      <c r="K85" s="52">
        <v>29.9</v>
      </c>
      <c r="L85" s="52">
        <f t="shared" si="6"/>
        <v>2.9899999999999999E-2</v>
      </c>
      <c r="M85" s="63">
        <v>34.799999999999997</v>
      </c>
      <c r="N85" s="63">
        <f t="shared" si="7"/>
        <v>3.4799999999999998E-2</v>
      </c>
      <c r="O85" s="30">
        <v>2.16</v>
      </c>
    </row>
    <row r="86" spans="1:15" x14ac:dyDescent="0.25">
      <c r="A86" s="84" t="s">
        <v>103</v>
      </c>
      <c r="B86" s="78" t="s">
        <v>330</v>
      </c>
      <c r="C86" s="81">
        <v>2016</v>
      </c>
      <c r="F86" s="80">
        <f t="shared" si="8"/>
        <v>6.6841728804392098</v>
      </c>
      <c r="I86" s="80">
        <f t="shared" si="5"/>
        <v>11.004676553896143</v>
      </c>
      <c r="K86" s="52">
        <v>3.58</v>
      </c>
      <c r="L86" s="52">
        <f t="shared" si="6"/>
        <v>3.5800000000000003E-3</v>
      </c>
      <c r="M86" s="97">
        <v>5.9</v>
      </c>
      <c r="N86" s="63">
        <f t="shared" si="7"/>
        <v>5.9000000000000007E-3</v>
      </c>
      <c r="O86" s="33">
        <v>1.87</v>
      </c>
    </row>
    <row r="87" spans="1:15" x14ac:dyDescent="0.25">
      <c r="A87" s="78" t="s">
        <v>323</v>
      </c>
      <c r="B87" s="78" t="s">
        <v>241</v>
      </c>
      <c r="C87" s="81" t="s">
        <v>315</v>
      </c>
      <c r="D87" s="80">
        <v>81.43938</v>
      </c>
      <c r="E87" s="80">
        <v>145.55199999999999</v>
      </c>
      <c r="F87" s="80">
        <f t="shared" si="8"/>
        <v>138.12590404229141</v>
      </c>
      <c r="G87" s="80">
        <v>106.5676</v>
      </c>
      <c r="H87" s="80">
        <v>184.12260000000001</v>
      </c>
      <c r="I87" s="80">
        <f t="shared" si="5"/>
        <v>172.75988406511323</v>
      </c>
      <c r="J87" s="80">
        <v>235.7398</v>
      </c>
      <c r="K87" s="52">
        <v>39.799999999999997</v>
      </c>
      <c r="L87" s="52">
        <f t="shared" si="6"/>
        <v>3.9799999999999995E-2</v>
      </c>
      <c r="M87" s="63">
        <v>50.5</v>
      </c>
      <c r="N87" s="63">
        <f t="shared" si="7"/>
        <v>5.0500000000000003E-2</v>
      </c>
      <c r="O87" s="30">
        <v>3.66</v>
      </c>
    </row>
    <row r="88" spans="1:15" x14ac:dyDescent="0.25">
      <c r="A88" s="78" t="s">
        <v>105</v>
      </c>
      <c r="B88" s="78" t="s">
        <v>241</v>
      </c>
      <c r="C88" s="81">
        <v>2017</v>
      </c>
      <c r="D88" s="80">
        <v>38.842559999999999</v>
      </c>
      <c r="E88" s="80">
        <v>61.13344</v>
      </c>
      <c r="F88" s="80">
        <f t="shared" si="8"/>
        <v>59.326314773569088</v>
      </c>
      <c r="G88" s="80">
        <v>45.9377</v>
      </c>
      <c r="H88" s="80">
        <v>88.140330000000006</v>
      </c>
      <c r="I88" s="80">
        <f t="shared" si="5"/>
        <v>75.002236101758157</v>
      </c>
      <c r="J88" s="80">
        <v>113.96</v>
      </c>
      <c r="K88" s="52">
        <v>22.9</v>
      </c>
      <c r="L88" s="52">
        <f t="shared" si="6"/>
        <v>2.29E-2</v>
      </c>
      <c r="M88" s="63">
        <v>29.1</v>
      </c>
      <c r="N88" s="63">
        <f t="shared" si="7"/>
        <v>2.9100000000000001E-2</v>
      </c>
      <c r="O88" s="31">
        <v>2.64</v>
      </c>
    </row>
    <row r="89" spans="1:15" x14ac:dyDescent="0.25">
      <c r="A89" s="78" t="s">
        <v>106</v>
      </c>
      <c r="B89" s="78" t="s">
        <v>241</v>
      </c>
      <c r="C89" s="81">
        <v>2018</v>
      </c>
      <c r="D89" s="82">
        <v>158.37649999999999</v>
      </c>
      <c r="E89" s="83">
        <v>285.36349999999999</v>
      </c>
      <c r="F89" s="80">
        <f t="shared" si="8"/>
        <v>188.6850342452816</v>
      </c>
      <c r="G89" s="82">
        <v>180.06620000000001</v>
      </c>
      <c r="H89" s="83">
        <v>325.91140000000001</v>
      </c>
      <c r="I89" s="80">
        <f t="shared" si="5"/>
        <v>225.04856929924046</v>
      </c>
      <c r="J89" s="82">
        <v>368.2928</v>
      </c>
      <c r="K89" s="52">
        <v>57.2</v>
      </c>
      <c r="L89" s="52">
        <f t="shared" si="6"/>
        <v>5.7200000000000001E-2</v>
      </c>
      <c r="M89" s="63">
        <v>69.3</v>
      </c>
      <c r="N89" s="63">
        <f t="shared" si="7"/>
        <v>6.93E-2</v>
      </c>
      <c r="O89" s="31">
        <v>3.55</v>
      </c>
    </row>
    <row r="90" spans="1:15" x14ac:dyDescent="0.25">
      <c r="A90" s="78" t="s">
        <v>110</v>
      </c>
      <c r="B90" s="78" t="s">
        <v>330</v>
      </c>
      <c r="C90" s="81">
        <v>2016</v>
      </c>
      <c r="D90" s="82"/>
      <c r="F90" s="80">
        <f t="shared" si="8"/>
        <v>2.6394188589262679</v>
      </c>
      <c r="G90" s="82"/>
      <c r="I90" s="80">
        <f t="shared" si="5"/>
        <v>3.2391245693775828</v>
      </c>
      <c r="J90" s="82"/>
      <c r="K90" s="52">
        <v>2.2000000000000002</v>
      </c>
      <c r="L90" s="52">
        <f t="shared" si="6"/>
        <v>2.2000000000000001E-3</v>
      </c>
      <c r="M90" s="63">
        <v>2.7</v>
      </c>
      <c r="N90" s="63">
        <f t="shared" si="7"/>
        <v>2.7000000000000001E-3</v>
      </c>
      <c r="O90" s="31">
        <v>1.2</v>
      </c>
    </row>
    <row r="91" spans="1:15" x14ac:dyDescent="0.25">
      <c r="A91" s="84" t="s">
        <v>111</v>
      </c>
      <c r="B91" s="78" t="s">
        <v>330</v>
      </c>
      <c r="C91" s="81">
        <v>2016</v>
      </c>
      <c r="D91" s="82"/>
      <c r="F91" s="80">
        <f t="shared" si="8"/>
        <v>40.617106272964996</v>
      </c>
      <c r="G91" s="82"/>
      <c r="I91" s="80">
        <f t="shared" si="5"/>
        <v>50.528369032330822</v>
      </c>
      <c r="J91" s="80"/>
      <c r="K91" s="52">
        <v>14.1</v>
      </c>
      <c r="L91" s="52">
        <f t="shared" si="6"/>
        <v>1.41E-2</v>
      </c>
      <c r="M91" s="63">
        <v>17.600000000000001</v>
      </c>
      <c r="N91" s="63">
        <f t="shared" si="7"/>
        <v>1.7600000000000001E-2</v>
      </c>
      <c r="O91" s="31">
        <v>2.92</v>
      </c>
    </row>
    <row r="92" spans="1:15" x14ac:dyDescent="0.25">
      <c r="A92" s="78" t="s">
        <v>113</v>
      </c>
      <c r="B92" s="78" t="s">
        <v>313</v>
      </c>
      <c r="C92" s="81" t="s">
        <v>246</v>
      </c>
      <c r="D92" s="80"/>
      <c r="E92" s="80"/>
      <c r="F92" s="80">
        <f t="shared" si="8"/>
        <v>13.469579283030942</v>
      </c>
      <c r="G92" s="80"/>
      <c r="H92" s="80"/>
      <c r="I92" s="80">
        <f t="shared" si="5"/>
        <v>15.708583612048299</v>
      </c>
      <c r="J92" s="80">
        <v>51.702739999999999</v>
      </c>
      <c r="K92" s="53">
        <v>9</v>
      </c>
      <c r="L92" s="52">
        <f t="shared" si="6"/>
        <v>9.0000000000000011E-3</v>
      </c>
      <c r="M92" s="64">
        <v>10.5</v>
      </c>
      <c r="N92" s="63">
        <f t="shared" si="7"/>
        <v>1.0500000000000001E-2</v>
      </c>
      <c r="O92" s="32">
        <v>1.5</v>
      </c>
    </row>
    <row r="93" spans="1:15" x14ac:dyDescent="0.25">
      <c r="A93" s="84" t="s">
        <v>114</v>
      </c>
      <c r="B93" s="78" t="s">
        <v>241</v>
      </c>
      <c r="C93" s="81">
        <v>2017</v>
      </c>
      <c r="D93" s="82">
        <v>67.804419999999993</v>
      </c>
      <c r="E93" s="83">
        <v>170.11600000000001</v>
      </c>
      <c r="F93" s="80">
        <f t="shared" si="8"/>
        <v>113.82531613250447</v>
      </c>
      <c r="G93" s="82">
        <v>77.955119999999994</v>
      </c>
      <c r="H93" s="83">
        <v>199.71019999999999</v>
      </c>
      <c r="I93" s="80">
        <f t="shared" si="5"/>
        <v>129.71015721044367</v>
      </c>
      <c r="J93" s="80">
        <v>219.7946</v>
      </c>
      <c r="K93" s="52">
        <v>31.3</v>
      </c>
      <c r="L93" s="52">
        <f t="shared" si="6"/>
        <v>3.1300000000000001E-2</v>
      </c>
      <c r="M93" s="63">
        <v>35.9</v>
      </c>
      <c r="N93" s="63">
        <f t="shared" si="7"/>
        <v>3.5900000000000001E-2</v>
      </c>
      <c r="O93" s="30">
        <v>3.8</v>
      </c>
    </row>
    <row r="94" spans="1:15" x14ac:dyDescent="0.25">
      <c r="A94" s="78" t="s">
        <v>116</v>
      </c>
      <c r="B94" s="78" t="s">
        <v>313</v>
      </c>
      <c r="C94" s="79" t="s">
        <v>246</v>
      </c>
      <c r="D94" s="80"/>
      <c r="E94" s="80">
        <v>121.37001920681811</v>
      </c>
      <c r="F94" s="80">
        <f t="shared" si="8"/>
        <v>121.37001920681811</v>
      </c>
      <c r="G94" s="80"/>
      <c r="H94" s="80">
        <v>141.39740060591765</v>
      </c>
      <c r="I94" s="80">
        <f t="shared" si="5"/>
        <v>141.39740060591765</v>
      </c>
      <c r="J94" s="80">
        <v>160.90610000000001</v>
      </c>
      <c r="K94" s="57">
        <v>43.2</v>
      </c>
      <c r="L94" s="52">
        <f t="shared" si="6"/>
        <v>4.3200000000000002E-2</v>
      </c>
      <c r="M94" s="64">
        <v>50.7</v>
      </c>
      <c r="N94" s="63">
        <f t="shared" si="7"/>
        <v>5.0700000000000002E-2</v>
      </c>
      <c r="O94" s="32">
        <v>2.93</v>
      </c>
    </row>
    <row r="95" spans="1:15" x14ac:dyDescent="0.25">
      <c r="A95" s="78" t="s">
        <v>118</v>
      </c>
      <c r="B95" s="78" t="s">
        <v>241</v>
      </c>
      <c r="C95" s="81">
        <v>2016</v>
      </c>
      <c r="D95" s="82">
        <v>74.522379999999998</v>
      </c>
      <c r="E95" s="83">
        <v>157.95330000000001</v>
      </c>
      <c r="F95" s="80">
        <f t="shared" si="8"/>
        <v>210.21241984888161</v>
      </c>
      <c r="G95" s="82">
        <v>91.772450000000006</v>
      </c>
      <c r="H95" s="83">
        <v>187.69990000000001</v>
      </c>
      <c r="I95" s="80">
        <f t="shared" si="5"/>
        <v>242.31192548566395</v>
      </c>
      <c r="J95" s="82">
        <v>255.6942</v>
      </c>
      <c r="K95" s="52">
        <v>42</v>
      </c>
      <c r="L95" s="52">
        <f t="shared" si="6"/>
        <v>4.2000000000000003E-2</v>
      </c>
      <c r="M95" s="63">
        <v>49.2</v>
      </c>
      <c r="N95" s="63">
        <f t="shared" si="7"/>
        <v>4.9200000000000001E-2</v>
      </c>
      <c r="O95" s="30">
        <v>5.5</v>
      </c>
    </row>
    <row r="96" spans="1:15" x14ac:dyDescent="0.25">
      <c r="A96" s="78" t="s">
        <v>120</v>
      </c>
      <c r="B96" s="78" t="s">
        <v>330</v>
      </c>
      <c r="C96" s="81">
        <v>2016</v>
      </c>
      <c r="D96" s="80"/>
      <c r="E96" s="80"/>
      <c r="F96" s="80">
        <f t="shared" si="8"/>
        <v>4.6062287129228219</v>
      </c>
      <c r="G96" s="80"/>
      <c r="H96" s="80"/>
      <c r="I96" s="80">
        <f t="shared" si="5"/>
        <v>5.7572316533912593</v>
      </c>
      <c r="J96" s="80"/>
      <c r="K96" s="52">
        <v>3.84</v>
      </c>
      <c r="L96" s="52">
        <f t="shared" si="6"/>
        <v>3.8400000000000001E-3</v>
      </c>
      <c r="M96" s="63">
        <v>4.8</v>
      </c>
      <c r="N96" s="63">
        <f t="shared" si="7"/>
        <v>4.7999999999999996E-3</v>
      </c>
      <c r="O96" s="30">
        <v>1.2</v>
      </c>
    </row>
    <row r="97" spans="1:15" x14ac:dyDescent="0.25">
      <c r="A97" s="91" t="s">
        <v>122</v>
      </c>
      <c r="B97" s="92" t="s">
        <v>241</v>
      </c>
      <c r="C97" s="93">
        <v>1996</v>
      </c>
      <c r="D97" s="94">
        <v>88.612769999999998</v>
      </c>
      <c r="E97" s="95">
        <v>158.16810000000001</v>
      </c>
      <c r="F97" s="96">
        <f t="shared" si="8"/>
        <v>178.48762200995526</v>
      </c>
      <c r="G97" s="94">
        <v>109.9254</v>
      </c>
      <c r="H97" s="95">
        <v>215.60419999999999</v>
      </c>
      <c r="I97" s="96">
        <f t="shared" si="5"/>
        <v>213.26507566266662</v>
      </c>
      <c r="J97" s="96">
        <v>215.60419999999999</v>
      </c>
      <c r="K97" s="52">
        <v>57.5</v>
      </c>
      <c r="L97" s="52">
        <f t="shared" si="6"/>
        <v>5.7500000000000002E-2</v>
      </c>
      <c r="M97" s="63">
        <v>69.7</v>
      </c>
      <c r="N97" s="63">
        <f t="shared" si="7"/>
        <v>6.9699999999999998E-2</v>
      </c>
      <c r="O97" s="30">
        <v>3.32</v>
      </c>
    </row>
    <row r="98" spans="1:15" x14ac:dyDescent="0.25">
      <c r="A98" s="78" t="s">
        <v>123</v>
      </c>
      <c r="B98" s="78" t="s">
        <v>313</v>
      </c>
      <c r="C98" s="81">
        <v>2013</v>
      </c>
      <c r="F98" s="80">
        <f t="shared" si="8"/>
        <v>34.589845853143508</v>
      </c>
      <c r="I98" s="80">
        <f t="shared" si="5"/>
        <v>43.240009646503765</v>
      </c>
      <c r="J98" s="83">
        <v>119.068</v>
      </c>
      <c r="K98" s="53">
        <v>17.8</v>
      </c>
      <c r="L98" s="52">
        <f t="shared" si="6"/>
        <v>1.78E-2</v>
      </c>
      <c r="M98" s="64">
        <v>22.3</v>
      </c>
      <c r="N98" s="63">
        <f t="shared" si="7"/>
        <v>2.23E-2</v>
      </c>
      <c r="O98" s="36">
        <v>1.96</v>
      </c>
    </row>
    <row r="99" spans="1:15" x14ac:dyDescent="0.25">
      <c r="A99" s="78" t="s">
        <v>128</v>
      </c>
      <c r="B99" s="78" t="s">
        <v>241</v>
      </c>
      <c r="C99" s="81">
        <v>2018</v>
      </c>
      <c r="D99" s="80">
        <v>9.9180980000000005</v>
      </c>
      <c r="E99" s="80">
        <v>28.192299999999999</v>
      </c>
      <c r="F99" s="80">
        <f t="shared" si="8"/>
        <v>11.831925938191601</v>
      </c>
      <c r="G99" s="80">
        <v>11.108269999999999</v>
      </c>
      <c r="H99" s="80">
        <v>29.832100000000001</v>
      </c>
      <c r="I99" s="80">
        <f t="shared" si="5"/>
        <v>13.345352480243267</v>
      </c>
      <c r="J99" s="80">
        <v>38.099080000000001</v>
      </c>
      <c r="K99" s="52">
        <v>7.8</v>
      </c>
      <c r="L99" s="52">
        <f t="shared" si="6"/>
        <v>7.7999999999999996E-3</v>
      </c>
      <c r="M99" s="63">
        <v>8.8000000000000007</v>
      </c>
      <c r="N99" s="63">
        <f t="shared" si="7"/>
        <v>8.8000000000000005E-3</v>
      </c>
      <c r="O99" s="90">
        <v>1.52</v>
      </c>
    </row>
    <row r="100" spans="1:15" x14ac:dyDescent="0.25">
      <c r="A100" s="78" t="s">
        <v>129</v>
      </c>
      <c r="B100" s="78" t="s">
        <v>241</v>
      </c>
      <c r="C100" s="81">
        <v>2016</v>
      </c>
      <c r="D100" s="83">
        <v>17.52411</v>
      </c>
      <c r="E100" s="83">
        <v>40.151519999999998</v>
      </c>
      <c r="F100" s="80">
        <f t="shared" si="8"/>
        <v>19.568795706301657</v>
      </c>
      <c r="G100" s="83">
        <v>19.806629999999998</v>
      </c>
      <c r="H100" s="83">
        <v>41.863439999999997</v>
      </c>
      <c r="I100" s="80">
        <f t="shared" si="5"/>
        <v>21.964669892707956</v>
      </c>
      <c r="J100" s="83">
        <v>52.522379999999998</v>
      </c>
      <c r="K100" s="52">
        <v>12.2</v>
      </c>
      <c r="L100" s="52">
        <f t="shared" si="6"/>
        <v>1.2199999999999999E-2</v>
      </c>
      <c r="M100" s="63">
        <v>13.7</v>
      </c>
      <c r="N100" s="63">
        <f t="shared" si="7"/>
        <v>1.37E-2</v>
      </c>
      <c r="O100" s="90">
        <v>1.61</v>
      </c>
    </row>
    <row r="101" spans="1:15" x14ac:dyDescent="0.25">
      <c r="A101" s="78" t="s">
        <v>130</v>
      </c>
      <c r="B101" s="78" t="s">
        <v>330</v>
      </c>
      <c r="C101" s="81">
        <v>2016</v>
      </c>
      <c r="D101" s="82"/>
      <c r="F101" s="80">
        <f t="shared" si="8"/>
        <v>4.5863492330528999</v>
      </c>
      <c r="G101" s="82"/>
      <c r="I101" s="80">
        <f t="shared" si="5"/>
        <v>5.5027424004597814</v>
      </c>
      <c r="J101" s="82"/>
      <c r="K101" s="52">
        <v>3</v>
      </c>
      <c r="L101" s="52">
        <f t="shared" si="6"/>
        <v>3.0000000000000001E-3</v>
      </c>
      <c r="M101" s="63">
        <v>3.6</v>
      </c>
      <c r="N101" s="63">
        <f t="shared" si="7"/>
        <v>3.6000000000000003E-3</v>
      </c>
      <c r="O101" s="30">
        <v>1.53</v>
      </c>
    </row>
    <row r="102" spans="1:15" x14ac:dyDescent="0.25">
      <c r="A102" s="78" t="s">
        <v>333</v>
      </c>
      <c r="B102" s="78" t="s">
        <v>330</v>
      </c>
      <c r="C102" s="81">
        <v>2016</v>
      </c>
      <c r="F102" s="80">
        <f t="shared" si="8"/>
        <v>6.6822212302364292</v>
      </c>
      <c r="I102" s="80">
        <f t="shared" si="5"/>
        <v>8.9159681370197816</v>
      </c>
      <c r="K102" s="52">
        <v>5.2</v>
      </c>
      <c r="L102" s="52">
        <f t="shared" si="6"/>
        <v>5.2000000000000006E-3</v>
      </c>
      <c r="M102" s="68">
        <v>6.94</v>
      </c>
      <c r="N102" s="63">
        <f t="shared" si="7"/>
        <v>6.9400000000000009E-3</v>
      </c>
      <c r="O102" s="31">
        <v>1.286</v>
      </c>
    </row>
    <row r="103" spans="1:15" x14ac:dyDescent="0.25">
      <c r="A103" s="78" t="s">
        <v>131</v>
      </c>
      <c r="B103" s="78" t="s">
        <v>330</v>
      </c>
      <c r="C103" s="81">
        <v>2016</v>
      </c>
      <c r="F103" s="80">
        <f t="shared" si="8"/>
        <v>5.202508951034357</v>
      </c>
      <c r="I103" s="80">
        <f t="shared" si="5"/>
        <v>6.5433084291520727</v>
      </c>
      <c r="K103" s="52">
        <v>3.1</v>
      </c>
      <c r="L103" s="52">
        <f t="shared" si="6"/>
        <v>3.1000000000000003E-3</v>
      </c>
      <c r="M103" s="63">
        <v>3.9</v>
      </c>
      <c r="N103" s="63">
        <f t="shared" si="7"/>
        <v>3.8999999999999998E-3</v>
      </c>
      <c r="O103" s="30">
        <v>1.68</v>
      </c>
    </row>
    <row r="104" spans="1:15" x14ac:dyDescent="0.25">
      <c r="A104" s="86" t="s">
        <v>132</v>
      </c>
      <c r="B104" s="78" t="s">
        <v>330</v>
      </c>
      <c r="C104" s="81">
        <v>2016</v>
      </c>
      <c r="D104" s="82"/>
      <c r="F104" s="80">
        <f t="shared" si="8"/>
        <v>9.9924148993349995</v>
      </c>
      <c r="G104" s="82"/>
      <c r="I104" s="80">
        <f t="shared" si="5"/>
        <v>11.833318029166428</v>
      </c>
      <c r="J104" s="82"/>
      <c r="K104" s="52">
        <v>6.5</v>
      </c>
      <c r="L104" s="52">
        <f t="shared" si="6"/>
        <v>6.5000000000000006E-3</v>
      </c>
      <c r="M104" s="63">
        <v>7.7</v>
      </c>
      <c r="N104" s="63">
        <f t="shared" si="7"/>
        <v>7.7000000000000002E-3</v>
      </c>
      <c r="O104" s="30">
        <v>1.54</v>
      </c>
    </row>
    <row r="105" spans="1:15" x14ac:dyDescent="0.25">
      <c r="A105" s="78" t="s">
        <v>344</v>
      </c>
      <c r="B105" s="78" t="s">
        <v>330</v>
      </c>
      <c r="C105" s="81">
        <v>2016</v>
      </c>
      <c r="D105" s="82"/>
      <c r="F105" s="80">
        <f t="shared" si="8"/>
        <v>5.02035705482895</v>
      </c>
      <c r="G105" s="82"/>
      <c r="I105" s="80">
        <f t="shared" si="5"/>
        <v>6.5762254078833848</v>
      </c>
      <c r="J105" s="82"/>
      <c r="K105" s="52">
        <v>2.9</v>
      </c>
      <c r="L105" s="52">
        <f t="shared" si="6"/>
        <v>2.8999999999999998E-3</v>
      </c>
      <c r="M105" s="63">
        <v>3.8</v>
      </c>
      <c r="N105" s="63">
        <f t="shared" si="7"/>
        <v>3.8E-3</v>
      </c>
      <c r="O105" s="31">
        <v>1.7330000000000001</v>
      </c>
    </row>
    <row r="106" spans="1:15" x14ac:dyDescent="0.25">
      <c r="A106" s="78" t="s">
        <v>133</v>
      </c>
      <c r="B106" s="78" t="s">
        <v>330</v>
      </c>
      <c r="C106" s="81">
        <v>2016</v>
      </c>
      <c r="D106" s="82"/>
      <c r="F106" s="80">
        <f t="shared" si="8"/>
        <v>5.8459923447193862</v>
      </c>
      <c r="G106" s="82"/>
      <c r="I106" s="80">
        <f t="shared" si="5"/>
        <v>6.6143067809789624</v>
      </c>
      <c r="J106" s="82"/>
      <c r="K106" s="52">
        <v>3.8</v>
      </c>
      <c r="L106" s="52">
        <f t="shared" si="6"/>
        <v>3.8E-3</v>
      </c>
      <c r="M106" s="63">
        <v>4.3</v>
      </c>
      <c r="N106" s="63">
        <f t="shared" si="7"/>
        <v>4.3E-3</v>
      </c>
      <c r="O106" s="30">
        <v>1.54</v>
      </c>
    </row>
    <row r="107" spans="1:15" x14ac:dyDescent="0.25">
      <c r="A107" s="78" t="s">
        <v>134</v>
      </c>
      <c r="B107" s="78" t="s">
        <v>330</v>
      </c>
      <c r="C107" s="81">
        <v>2016</v>
      </c>
      <c r="F107" s="80">
        <f t="shared" si="8"/>
        <v>2.8234763553410813</v>
      </c>
      <c r="I107" s="80">
        <f t="shared" si="5"/>
        <v>3.4954307042099897</v>
      </c>
      <c r="K107" s="52">
        <v>2.1</v>
      </c>
      <c r="L107" s="52">
        <f t="shared" si="6"/>
        <v>2.1000000000000003E-3</v>
      </c>
      <c r="M107" s="63">
        <v>2.6</v>
      </c>
      <c r="N107" s="63">
        <f t="shared" si="7"/>
        <v>2.6000000000000003E-3</v>
      </c>
      <c r="O107" s="30">
        <v>1.345</v>
      </c>
    </row>
    <row r="108" spans="1:15" x14ac:dyDescent="0.25">
      <c r="A108" s="78" t="s">
        <v>135</v>
      </c>
      <c r="B108" s="78" t="s">
        <v>330</v>
      </c>
      <c r="C108" s="81">
        <v>2016</v>
      </c>
      <c r="F108" s="80">
        <f t="shared" si="8"/>
        <v>4.2345279639987021</v>
      </c>
      <c r="I108" s="80">
        <f t="shared" si="5"/>
        <v>5.2107401946722698</v>
      </c>
      <c r="K108" s="52">
        <v>2.6</v>
      </c>
      <c r="L108" s="52">
        <f t="shared" si="6"/>
        <v>2.6000000000000003E-3</v>
      </c>
      <c r="M108" s="63">
        <v>3.2</v>
      </c>
      <c r="N108" s="63">
        <f t="shared" si="7"/>
        <v>3.2000000000000002E-3</v>
      </c>
      <c r="O108" s="30">
        <v>1.63</v>
      </c>
    </row>
    <row r="109" spans="1:15" x14ac:dyDescent="0.25">
      <c r="A109" s="78" t="s">
        <v>136</v>
      </c>
      <c r="B109" s="78" t="s">
        <v>330</v>
      </c>
      <c r="C109" s="81">
        <v>2016</v>
      </c>
      <c r="D109" s="82"/>
      <c r="F109" s="80">
        <f t="shared" si="8"/>
        <v>5.0831948250834591</v>
      </c>
      <c r="G109" s="82"/>
      <c r="I109" s="80">
        <f t="shared" si="5"/>
        <v>6.0352233957924328</v>
      </c>
      <c r="J109" s="82"/>
      <c r="K109" s="52">
        <v>3.2</v>
      </c>
      <c r="L109" s="52">
        <f t="shared" si="6"/>
        <v>3.2000000000000002E-3</v>
      </c>
      <c r="M109" s="63">
        <v>3.8</v>
      </c>
      <c r="N109" s="63">
        <f t="shared" si="7"/>
        <v>3.8E-3</v>
      </c>
      <c r="O109" s="30">
        <v>1.59</v>
      </c>
    </row>
    <row r="110" spans="1:15" x14ac:dyDescent="0.25">
      <c r="A110" s="78" t="s">
        <v>137</v>
      </c>
      <c r="B110" s="78" t="s">
        <v>330</v>
      </c>
      <c r="C110" s="81">
        <v>2016</v>
      </c>
      <c r="F110" s="80">
        <f t="shared" si="8"/>
        <v>6.4348343203126657</v>
      </c>
      <c r="I110" s="80">
        <f t="shared" si="5"/>
        <v>7.6839227052919457</v>
      </c>
      <c r="K110" s="52">
        <v>3.6</v>
      </c>
      <c r="L110" s="52">
        <f t="shared" si="6"/>
        <v>3.6000000000000003E-3</v>
      </c>
      <c r="M110" s="63">
        <v>4.3</v>
      </c>
      <c r="N110" s="63">
        <f t="shared" si="7"/>
        <v>4.3E-3</v>
      </c>
      <c r="O110" s="30">
        <v>1.79</v>
      </c>
    </row>
    <row r="111" spans="1:15" x14ac:dyDescent="0.25">
      <c r="A111" s="78" t="s">
        <v>138</v>
      </c>
      <c r="B111" s="78" t="s">
        <v>330</v>
      </c>
      <c r="C111" s="81">
        <v>2016</v>
      </c>
      <c r="D111" s="82"/>
      <c r="F111" s="80">
        <f t="shared" si="8"/>
        <v>3.6774600206843644</v>
      </c>
      <c r="G111" s="82"/>
      <c r="I111" s="80">
        <f t="shared" si="5"/>
        <v>4.7956782701830125</v>
      </c>
      <c r="J111" s="82"/>
      <c r="K111" s="52">
        <v>2.2999999999999998</v>
      </c>
      <c r="L111" s="52">
        <f t="shared" si="6"/>
        <v>2.3E-3</v>
      </c>
      <c r="M111" s="63">
        <v>3</v>
      </c>
      <c r="N111" s="63">
        <f t="shared" si="7"/>
        <v>3.0000000000000001E-3</v>
      </c>
      <c r="O111" s="30">
        <v>1.6</v>
      </c>
    </row>
    <row r="112" spans="1:15" x14ac:dyDescent="0.25">
      <c r="A112" s="78" t="s">
        <v>139</v>
      </c>
      <c r="B112" s="78" t="s">
        <v>330</v>
      </c>
      <c r="C112" s="81">
        <v>2016</v>
      </c>
      <c r="D112" s="82"/>
      <c r="F112" s="80">
        <f t="shared" si="8"/>
        <v>3.6163383504599356</v>
      </c>
      <c r="G112" s="82"/>
      <c r="I112" s="80">
        <f t="shared" si="5"/>
        <v>4.2856656836143259</v>
      </c>
      <c r="J112" s="82"/>
      <c r="K112" s="52">
        <v>2.7</v>
      </c>
      <c r="L112" s="52">
        <f t="shared" si="6"/>
        <v>2.7000000000000001E-3</v>
      </c>
      <c r="M112" s="63">
        <v>3.2</v>
      </c>
      <c r="N112" s="63">
        <f t="shared" si="7"/>
        <v>3.2000000000000002E-3</v>
      </c>
      <c r="O112" s="30">
        <v>1.34</v>
      </c>
    </row>
    <row r="113" spans="1:15" x14ac:dyDescent="0.25">
      <c r="A113" s="78" t="s">
        <v>140</v>
      </c>
      <c r="B113" s="78" t="s">
        <v>330</v>
      </c>
      <c r="C113" s="81">
        <v>2016</v>
      </c>
      <c r="F113" s="80">
        <f t="shared" si="8"/>
        <v>2.5108542651547383</v>
      </c>
      <c r="I113" s="80">
        <f t="shared" si="5"/>
        <v>3.6086322085331357</v>
      </c>
      <c r="K113" s="52">
        <v>1.6</v>
      </c>
      <c r="L113" s="52">
        <f t="shared" si="6"/>
        <v>1.6000000000000001E-3</v>
      </c>
      <c r="M113" s="63">
        <v>2.2999999999999998</v>
      </c>
      <c r="N113" s="63">
        <f t="shared" si="7"/>
        <v>2.3E-3</v>
      </c>
      <c r="O113" s="30">
        <v>1.57</v>
      </c>
    </row>
    <row r="114" spans="1:15" x14ac:dyDescent="0.25">
      <c r="A114" s="78" t="s">
        <v>142</v>
      </c>
      <c r="B114" s="78" t="s">
        <v>330</v>
      </c>
      <c r="C114" s="81">
        <v>2016</v>
      </c>
      <c r="D114" s="82"/>
      <c r="F114" s="80">
        <f t="shared" si="8"/>
        <v>6.5177892814610727</v>
      </c>
      <c r="G114" s="82"/>
      <c r="I114" s="80">
        <f t="shared" si="5"/>
        <v>7.8571517829726378</v>
      </c>
      <c r="J114" s="82"/>
      <c r="K114" s="52">
        <v>3.4</v>
      </c>
      <c r="L114" s="52">
        <f t="shared" si="6"/>
        <v>3.3999999999999998E-3</v>
      </c>
      <c r="M114" s="63">
        <v>4.0999999999999996</v>
      </c>
      <c r="N114" s="63">
        <f t="shared" si="7"/>
        <v>4.0999999999999995E-3</v>
      </c>
      <c r="O114" s="30">
        <v>1.92</v>
      </c>
    </row>
    <row r="115" spans="1:15" x14ac:dyDescent="0.25">
      <c r="A115" s="78" t="s">
        <v>143</v>
      </c>
      <c r="B115" s="78" t="s">
        <v>330</v>
      </c>
      <c r="C115" s="81">
        <v>2016</v>
      </c>
      <c r="F115" s="80">
        <f t="shared" si="8"/>
        <v>6.6133179756953098</v>
      </c>
      <c r="I115" s="80">
        <f t="shared" si="5"/>
        <v>7.8623072903231117</v>
      </c>
      <c r="K115" s="52">
        <v>3.7</v>
      </c>
      <c r="L115" s="52">
        <f t="shared" si="6"/>
        <v>3.7000000000000002E-3</v>
      </c>
      <c r="M115" s="63">
        <v>4.4000000000000004</v>
      </c>
      <c r="N115" s="63">
        <f t="shared" si="7"/>
        <v>4.4000000000000003E-3</v>
      </c>
      <c r="O115" s="30">
        <v>1.79</v>
      </c>
    </row>
    <row r="116" spans="1:15" x14ac:dyDescent="0.25">
      <c r="A116" s="78" t="s">
        <v>144</v>
      </c>
      <c r="B116" s="78" t="s">
        <v>330</v>
      </c>
      <c r="C116" s="81">
        <v>2016</v>
      </c>
      <c r="D116" s="82"/>
      <c r="F116" s="80">
        <f t="shared" si="8"/>
        <v>18.646633376522171</v>
      </c>
      <c r="G116" s="82"/>
      <c r="I116" s="80">
        <f t="shared" si="5"/>
        <v>20.888394186977632</v>
      </c>
      <c r="J116" s="82"/>
      <c r="K116" s="52">
        <v>9.1</v>
      </c>
      <c r="L116" s="52">
        <f t="shared" si="6"/>
        <v>9.1000000000000004E-3</v>
      </c>
      <c r="M116" s="63">
        <v>10.199999999999999</v>
      </c>
      <c r="N116" s="63">
        <f t="shared" si="7"/>
        <v>1.0199999999999999E-2</v>
      </c>
      <c r="O116" s="30">
        <v>2.0590000000000002</v>
      </c>
    </row>
    <row r="117" spans="1:15" x14ac:dyDescent="0.25">
      <c r="A117" s="78" t="s">
        <v>146</v>
      </c>
      <c r="B117" s="78" t="s">
        <v>330</v>
      </c>
      <c r="C117" s="81">
        <v>2016</v>
      </c>
      <c r="D117" s="82"/>
      <c r="F117" s="80">
        <f t="shared" si="8"/>
        <v>17.919000000000018</v>
      </c>
      <c r="G117" s="82"/>
      <c r="I117" s="80">
        <f t="shared" si="5"/>
        <v>24.251159999999938</v>
      </c>
      <c r="J117" s="82"/>
      <c r="K117" s="60">
        <v>9</v>
      </c>
      <c r="L117" s="52">
        <f t="shared" si="6"/>
        <v>9.0000000000000011E-3</v>
      </c>
      <c r="M117" s="69">
        <v>12.2</v>
      </c>
      <c r="N117" s="63">
        <f t="shared" si="7"/>
        <v>1.2199999999999999E-2</v>
      </c>
      <c r="O117" s="30">
        <v>2</v>
      </c>
    </row>
    <row r="118" spans="1:15" x14ac:dyDescent="0.25">
      <c r="A118" s="78" t="s">
        <v>147</v>
      </c>
      <c r="B118" s="78" t="s">
        <v>330</v>
      </c>
      <c r="C118" s="81">
        <v>2016</v>
      </c>
      <c r="D118" s="82"/>
      <c r="F118" s="80">
        <f t="shared" si="8"/>
        <v>5.2402108540109404</v>
      </c>
      <c r="G118" s="82"/>
      <c r="I118" s="80">
        <f t="shared" si="5"/>
        <v>4.7854406087535217</v>
      </c>
      <c r="J118" s="82"/>
      <c r="K118" s="52">
        <v>3.8</v>
      </c>
      <c r="L118" s="52">
        <f t="shared" si="6"/>
        <v>3.8E-3</v>
      </c>
      <c r="M118" s="64">
        <v>3.47</v>
      </c>
      <c r="N118" s="63">
        <f t="shared" si="7"/>
        <v>3.4700000000000004E-3</v>
      </c>
      <c r="O118" s="30">
        <v>1.38</v>
      </c>
    </row>
    <row r="119" spans="1:15" x14ac:dyDescent="0.25">
      <c r="A119" s="78" t="s">
        <v>148</v>
      </c>
      <c r="B119" s="78" t="s">
        <v>330</v>
      </c>
      <c r="C119" s="81">
        <v>2016</v>
      </c>
      <c r="F119" s="80">
        <f t="shared" si="8"/>
        <v>5.8169832781178599</v>
      </c>
      <c r="I119" s="80">
        <f t="shared" si="5"/>
        <v>6.8091230840313655</v>
      </c>
      <c r="K119" s="52">
        <v>4.0999999999999996</v>
      </c>
      <c r="L119" s="52">
        <f t="shared" si="6"/>
        <v>4.0999999999999995E-3</v>
      </c>
      <c r="M119" s="64">
        <v>4.8</v>
      </c>
      <c r="N119" s="63">
        <f t="shared" si="7"/>
        <v>4.7999999999999996E-3</v>
      </c>
      <c r="O119" s="30">
        <v>1.42</v>
      </c>
    </row>
    <row r="120" spans="1:15" x14ac:dyDescent="0.25">
      <c r="A120" s="78" t="s">
        <v>149</v>
      </c>
      <c r="B120" s="78" t="s">
        <v>330</v>
      </c>
      <c r="C120" s="81">
        <v>2016</v>
      </c>
      <c r="D120" s="82"/>
      <c r="F120" s="80">
        <f t="shared" si="8"/>
        <v>6.2661800009937707</v>
      </c>
      <c r="G120" s="82"/>
      <c r="I120" s="80">
        <f t="shared" si="5"/>
        <v>7.3346513947195602</v>
      </c>
      <c r="J120" s="82"/>
      <c r="K120" s="52">
        <v>4.0999999999999996</v>
      </c>
      <c r="L120" s="52">
        <f t="shared" si="6"/>
        <v>4.0999999999999995E-3</v>
      </c>
      <c r="M120" s="63">
        <v>4.8</v>
      </c>
      <c r="N120" s="63">
        <f t="shared" si="7"/>
        <v>4.7999999999999996E-3</v>
      </c>
      <c r="O120" s="30">
        <v>1.53</v>
      </c>
    </row>
    <row r="121" spans="1:15" x14ac:dyDescent="0.25">
      <c r="A121" s="78" t="s">
        <v>150</v>
      </c>
      <c r="B121" s="78" t="s">
        <v>330</v>
      </c>
      <c r="C121" s="81">
        <v>2016</v>
      </c>
      <c r="D121" s="82"/>
      <c r="F121" s="80">
        <f t="shared" si="8"/>
        <v>5.7844920452461146</v>
      </c>
      <c r="G121" s="82"/>
      <c r="I121" s="80">
        <f t="shared" si="5"/>
        <v>6.867412207600343</v>
      </c>
      <c r="J121" s="82"/>
      <c r="K121" s="52">
        <v>3.2</v>
      </c>
      <c r="L121" s="52">
        <f t="shared" si="6"/>
        <v>3.2000000000000002E-3</v>
      </c>
      <c r="M121" s="64">
        <v>3.8</v>
      </c>
      <c r="N121" s="63">
        <f t="shared" si="7"/>
        <v>3.8E-3</v>
      </c>
      <c r="O121" s="30">
        <v>1.81</v>
      </c>
    </row>
    <row r="122" spans="1:15" x14ac:dyDescent="0.25">
      <c r="A122" s="78" t="s">
        <v>151</v>
      </c>
      <c r="B122" s="78" t="s">
        <v>330</v>
      </c>
      <c r="C122" s="81">
        <v>2016</v>
      </c>
      <c r="D122" s="82"/>
      <c r="F122" s="80">
        <f t="shared" si="8"/>
        <v>9.609505272346496</v>
      </c>
      <c r="G122" s="82"/>
      <c r="I122" s="80">
        <f t="shared" si="5"/>
        <v>11.770688245011151</v>
      </c>
      <c r="J122" s="82"/>
      <c r="K122" s="52">
        <v>3.1</v>
      </c>
      <c r="L122" s="52">
        <f t="shared" si="6"/>
        <v>3.1000000000000003E-3</v>
      </c>
      <c r="M122" s="64">
        <v>3.8</v>
      </c>
      <c r="N122" s="63">
        <f t="shared" si="7"/>
        <v>3.8E-3</v>
      </c>
      <c r="O122" s="30">
        <v>3.11</v>
      </c>
    </row>
    <row r="123" spans="1:15" x14ac:dyDescent="0.25">
      <c r="A123" s="78" t="s">
        <v>152</v>
      </c>
      <c r="B123" s="78" t="s">
        <v>330</v>
      </c>
      <c r="C123" s="81">
        <v>2016</v>
      </c>
      <c r="D123" s="82"/>
      <c r="F123" s="80">
        <f t="shared" si="8"/>
        <v>2.782351643344394</v>
      </c>
      <c r="G123" s="82"/>
      <c r="I123" s="80">
        <f t="shared" si="5"/>
        <v>3.6511603249310687</v>
      </c>
      <c r="J123" s="82"/>
      <c r="K123" s="52">
        <v>1.6</v>
      </c>
      <c r="L123" s="52">
        <f t="shared" si="6"/>
        <v>1.6000000000000001E-3</v>
      </c>
      <c r="M123" s="70">
        <v>2.1</v>
      </c>
      <c r="N123" s="63">
        <f t="shared" si="7"/>
        <v>2.1000000000000003E-3</v>
      </c>
      <c r="O123" s="30">
        <v>1.74</v>
      </c>
    </row>
    <row r="124" spans="1:15" x14ac:dyDescent="0.25">
      <c r="A124" s="78" t="s">
        <v>153</v>
      </c>
      <c r="B124" s="78" t="s">
        <v>330</v>
      </c>
      <c r="C124" s="81">
        <v>2016</v>
      </c>
      <c r="D124" s="82"/>
      <c r="F124" s="80">
        <f t="shared" si="8"/>
        <v>3.7502129465732947</v>
      </c>
      <c r="G124" s="82"/>
      <c r="I124" s="80">
        <f t="shared" si="5"/>
        <v>4.4195174545104132</v>
      </c>
      <c r="J124" s="82"/>
      <c r="K124" s="52">
        <v>2.8</v>
      </c>
      <c r="L124" s="52">
        <f t="shared" si="6"/>
        <v>2.8E-3</v>
      </c>
      <c r="M124" s="63">
        <v>3.3</v>
      </c>
      <c r="N124" s="63">
        <f t="shared" si="7"/>
        <v>3.3E-3</v>
      </c>
      <c r="O124" s="30">
        <v>1.34</v>
      </c>
    </row>
    <row r="125" spans="1:15" x14ac:dyDescent="0.25">
      <c r="A125" s="78" t="s">
        <v>155</v>
      </c>
      <c r="B125" s="78" t="s">
        <v>330</v>
      </c>
      <c r="C125" s="81">
        <v>2016</v>
      </c>
      <c r="D125" s="82"/>
      <c r="F125" s="80">
        <f t="shared" si="8"/>
        <v>6.4135774479228136</v>
      </c>
      <c r="G125" s="82"/>
      <c r="I125" s="80">
        <f t="shared" si="5"/>
        <v>7.9301141606707981</v>
      </c>
      <c r="J125" s="82"/>
      <c r="K125" s="52">
        <v>3.8</v>
      </c>
      <c r="L125" s="52">
        <f t="shared" si="6"/>
        <v>3.8E-3</v>
      </c>
      <c r="M125" s="63">
        <v>4.7</v>
      </c>
      <c r="N125" s="63">
        <f t="shared" si="7"/>
        <v>4.7000000000000002E-3</v>
      </c>
      <c r="O125" s="30">
        <v>1.69</v>
      </c>
    </row>
    <row r="126" spans="1:15" x14ac:dyDescent="0.25">
      <c r="A126" s="84" t="s">
        <v>157</v>
      </c>
      <c r="B126" s="78" t="s">
        <v>330</v>
      </c>
      <c r="C126" s="81">
        <v>2016</v>
      </c>
      <c r="D126" s="82"/>
      <c r="F126" s="80">
        <f t="shared" si="8"/>
        <v>6.7762044881638506</v>
      </c>
      <c r="G126" s="82"/>
      <c r="I126" s="80">
        <f t="shared" si="5"/>
        <v>10.087656859864458</v>
      </c>
      <c r="J126" s="80"/>
      <c r="K126" s="52">
        <v>3.9</v>
      </c>
      <c r="L126" s="52">
        <f t="shared" si="6"/>
        <v>3.8999999999999998E-3</v>
      </c>
      <c r="M126" s="64">
        <v>5.81</v>
      </c>
      <c r="N126" s="63">
        <f t="shared" si="7"/>
        <v>5.8100000000000001E-3</v>
      </c>
      <c r="O126" s="30">
        <v>1.74</v>
      </c>
    </row>
    <row r="127" spans="1:15" x14ac:dyDescent="0.25">
      <c r="A127" s="78" t="s">
        <v>159</v>
      </c>
      <c r="B127" s="78" t="s">
        <v>313</v>
      </c>
      <c r="C127" s="81">
        <v>2012</v>
      </c>
      <c r="D127" s="82"/>
      <c r="F127" s="80">
        <f t="shared" si="8"/>
        <v>18.024610665872132</v>
      </c>
      <c r="G127" s="82"/>
      <c r="I127" s="80">
        <f t="shared" si="5"/>
        <v>21.287410682810702</v>
      </c>
      <c r="J127" s="82">
        <v>108.25069999999999</v>
      </c>
      <c r="K127" s="53">
        <v>14.22</v>
      </c>
      <c r="L127" s="52">
        <f t="shared" si="6"/>
        <v>1.4220000000000002E-2</v>
      </c>
      <c r="M127" s="64">
        <v>16.8</v>
      </c>
      <c r="N127" s="63">
        <f t="shared" si="7"/>
        <v>1.6800000000000002E-2</v>
      </c>
      <c r="O127" s="32">
        <v>1.27</v>
      </c>
    </row>
    <row r="128" spans="1:15" x14ac:dyDescent="0.25">
      <c r="A128" s="78" t="s">
        <v>160</v>
      </c>
      <c r="B128" s="78" t="s">
        <v>330</v>
      </c>
      <c r="C128" s="81">
        <v>2016</v>
      </c>
      <c r="D128" s="82"/>
      <c r="F128" s="80">
        <f t="shared" si="8"/>
        <v>16.020225319355209</v>
      </c>
      <c r="G128" s="82"/>
      <c r="I128" s="80">
        <f t="shared" si="5"/>
        <v>19.821338724425598</v>
      </c>
      <c r="J128" s="82"/>
      <c r="K128" s="52">
        <v>10.5</v>
      </c>
      <c r="L128" s="52">
        <f t="shared" si="6"/>
        <v>1.0500000000000001E-2</v>
      </c>
      <c r="M128" s="63">
        <v>13</v>
      </c>
      <c r="N128" s="63">
        <f t="shared" si="7"/>
        <v>1.3000000000000001E-2</v>
      </c>
      <c r="O128" s="30">
        <v>1.53</v>
      </c>
    </row>
    <row r="129" spans="1:15" x14ac:dyDescent="0.25">
      <c r="A129" s="78" t="s">
        <v>162</v>
      </c>
      <c r="B129" s="78" t="s">
        <v>330</v>
      </c>
      <c r="C129" s="81">
        <v>2016</v>
      </c>
      <c r="D129" s="82"/>
      <c r="F129" s="80">
        <f t="shared" si="8"/>
        <v>5.6376649890665931</v>
      </c>
      <c r="G129" s="82"/>
      <c r="I129" s="80">
        <f t="shared" si="5"/>
        <v>6.631231221289724</v>
      </c>
      <c r="J129" s="82"/>
      <c r="K129" s="52">
        <v>3.4</v>
      </c>
      <c r="L129" s="52">
        <f t="shared" si="6"/>
        <v>3.3999999999999998E-3</v>
      </c>
      <c r="M129" s="63">
        <v>4</v>
      </c>
      <c r="N129" s="63">
        <f t="shared" si="7"/>
        <v>4.0000000000000001E-3</v>
      </c>
      <c r="O129" s="30">
        <v>1.66</v>
      </c>
    </row>
    <row r="130" spans="1:15" x14ac:dyDescent="0.25">
      <c r="A130" s="78" t="s">
        <v>163</v>
      </c>
      <c r="B130" s="78" t="s">
        <v>330</v>
      </c>
      <c r="C130" s="81">
        <v>2016</v>
      </c>
      <c r="D130" s="82"/>
      <c r="F130" s="80">
        <f t="shared" si="8"/>
        <v>3.5883223656821839</v>
      </c>
      <c r="G130" s="82"/>
      <c r="I130" s="80">
        <f t="shared" ref="I130:I170" si="9">(1-((1-N130)^O130))*1000</f>
        <v>4.612573449465085</v>
      </c>
      <c r="J130" s="82"/>
      <c r="K130" s="52">
        <v>2.1</v>
      </c>
      <c r="L130" s="52">
        <f t="shared" si="6"/>
        <v>2.1000000000000003E-3</v>
      </c>
      <c r="M130" s="63">
        <v>2.7</v>
      </c>
      <c r="N130" s="63">
        <f t="shared" si="7"/>
        <v>2.7000000000000001E-3</v>
      </c>
      <c r="O130" s="30">
        <v>1.71</v>
      </c>
    </row>
    <row r="131" spans="1:15" x14ac:dyDescent="0.25">
      <c r="A131" s="78" t="s">
        <v>164</v>
      </c>
      <c r="B131" s="78" t="s">
        <v>330</v>
      </c>
      <c r="C131" s="81">
        <v>2016</v>
      </c>
      <c r="D131" s="82"/>
      <c r="F131" s="80">
        <f t="shared" si="8"/>
        <v>5.5556596670451874</v>
      </c>
      <c r="G131" s="82"/>
      <c r="I131" s="80">
        <f t="shared" si="9"/>
        <v>6.5270067725998748</v>
      </c>
      <c r="J131" s="82"/>
      <c r="K131" s="52">
        <v>4</v>
      </c>
      <c r="L131" s="52">
        <f t="shared" ref="L131:L170" si="10">K131*0.001</f>
        <v>4.0000000000000001E-3</v>
      </c>
      <c r="M131" s="63">
        <v>4.7</v>
      </c>
      <c r="N131" s="63">
        <f t="shared" ref="N131:N170" si="11">M131*0.001</f>
        <v>4.7000000000000002E-3</v>
      </c>
      <c r="O131" s="30">
        <v>1.39</v>
      </c>
    </row>
    <row r="132" spans="1:15" x14ac:dyDescent="0.25">
      <c r="A132" s="78" t="s">
        <v>165</v>
      </c>
      <c r="B132" s="78" t="s">
        <v>330</v>
      </c>
      <c r="C132" s="81">
        <v>2016</v>
      </c>
      <c r="D132" s="82"/>
      <c r="F132" s="80">
        <f t="shared" si="8"/>
        <v>4.0777953882148443</v>
      </c>
      <c r="G132" s="82"/>
      <c r="I132" s="80">
        <f t="shared" si="9"/>
        <v>5.0286460386770315</v>
      </c>
      <c r="J132" s="82"/>
      <c r="K132" s="52">
        <v>3</v>
      </c>
      <c r="L132" s="52">
        <f t="shared" si="10"/>
        <v>3.0000000000000001E-3</v>
      </c>
      <c r="M132" s="97">
        <v>3.7</v>
      </c>
      <c r="N132" s="63">
        <f t="shared" si="11"/>
        <v>3.7000000000000002E-3</v>
      </c>
      <c r="O132" s="30">
        <v>1.36</v>
      </c>
    </row>
    <row r="133" spans="1:15" x14ac:dyDescent="0.25">
      <c r="A133" s="78" t="s">
        <v>166</v>
      </c>
      <c r="B133" s="78" t="s">
        <v>330</v>
      </c>
      <c r="C133" s="81">
        <v>2016</v>
      </c>
      <c r="D133" s="82"/>
      <c r="F133" s="80">
        <f t="shared" si="8"/>
        <v>11.617522237602707</v>
      </c>
      <c r="G133" s="82"/>
      <c r="I133" s="80">
        <f t="shared" si="9"/>
        <v>13.902044412642201</v>
      </c>
      <c r="J133" s="82"/>
      <c r="K133" s="52">
        <v>7.1</v>
      </c>
      <c r="L133" s="52">
        <f t="shared" si="10"/>
        <v>7.0999999999999995E-3</v>
      </c>
      <c r="M133" s="63">
        <v>8.5</v>
      </c>
      <c r="N133" s="63">
        <f t="shared" si="11"/>
        <v>8.5000000000000006E-3</v>
      </c>
      <c r="O133" s="30">
        <v>1.64</v>
      </c>
    </row>
    <row r="134" spans="1:15" x14ac:dyDescent="0.25">
      <c r="A134" s="78" t="s">
        <v>167</v>
      </c>
      <c r="B134" s="78" t="s">
        <v>330</v>
      </c>
      <c r="C134" s="81">
        <v>2016</v>
      </c>
      <c r="D134" s="82"/>
      <c r="F134" s="80">
        <f t="shared" si="8"/>
        <v>12.125820826299094</v>
      </c>
      <c r="G134" s="82"/>
      <c r="I134" s="80">
        <f t="shared" si="9"/>
        <v>14.053008056036598</v>
      </c>
      <c r="J134" s="82"/>
      <c r="K134" s="52">
        <v>6.9</v>
      </c>
      <c r="L134" s="52">
        <f t="shared" si="10"/>
        <v>6.9000000000000008E-3</v>
      </c>
      <c r="M134" s="63">
        <v>8</v>
      </c>
      <c r="N134" s="63">
        <f t="shared" si="11"/>
        <v>8.0000000000000002E-3</v>
      </c>
      <c r="O134" s="30">
        <v>1.762</v>
      </c>
    </row>
    <row r="135" spans="1:15" x14ac:dyDescent="0.25">
      <c r="A135" s="78" t="s">
        <v>168</v>
      </c>
      <c r="B135" s="78" t="s">
        <v>330</v>
      </c>
      <c r="C135" s="81">
        <v>2016</v>
      </c>
      <c r="D135" s="82"/>
      <c r="F135" s="80">
        <f t="shared" ref="F135:F170" si="12">(1-((1-L135)^O135))*1000</f>
        <v>4.2508402588681271</v>
      </c>
      <c r="G135" s="82"/>
      <c r="I135" s="80">
        <f t="shared" si="9"/>
        <v>5.1738349363165126</v>
      </c>
      <c r="J135" s="82"/>
      <c r="K135" s="52">
        <v>2.2999999999999998</v>
      </c>
      <c r="L135" s="52">
        <f t="shared" si="10"/>
        <v>2.3E-3</v>
      </c>
      <c r="M135" s="63">
        <v>2.8</v>
      </c>
      <c r="N135" s="63">
        <f t="shared" si="11"/>
        <v>2.8E-3</v>
      </c>
      <c r="O135" s="30">
        <v>1.85</v>
      </c>
    </row>
    <row r="136" spans="1:15" x14ac:dyDescent="0.25">
      <c r="A136" s="78" t="s">
        <v>169</v>
      </c>
      <c r="B136" s="78" t="s">
        <v>330</v>
      </c>
      <c r="C136" s="81">
        <v>2016</v>
      </c>
      <c r="D136" s="82"/>
      <c r="F136" s="80">
        <f t="shared" si="12"/>
        <v>3.0003454577118838</v>
      </c>
      <c r="G136" s="82"/>
      <c r="I136" s="80">
        <f t="shared" si="9"/>
        <v>3.7893598804615847</v>
      </c>
      <c r="J136" s="82"/>
      <c r="K136" s="52">
        <v>1.9</v>
      </c>
      <c r="L136" s="52">
        <f t="shared" si="10"/>
        <v>1.9E-3</v>
      </c>
      <c r="M136" s="64">
        <v>2.4</v>
      </c>
      <c r="N136" s="63">
        <f t="shared" si="11"/>
        <v>2.3999999999999998E-3</v>
      </c>
      <c r="O136" s="30">
        <v>1.58</v>
      </c>
    </row>
    <row r="137" spans="1:15" x14ac:dyDescent="0.25">
      <c r="A137" s="78" t="s">
        <v>171</v>
      </c>
      <c r="B137" s="78" t="s">
        <v>330</v>
      </c>
      <c r="C137" s="81">
        <v>2016</v>
      </c>
      <c r="D137" s="80"/>
      <c r="E137" s="80"/>
      <c r="F137" s="80">
        <f t="shared" si="12"/>
        <v>7.2434643910657126</v>
      </c>
      <c r="G137" s="80"/>
      <c r="H137" s="80"/>
      <c r="I137" s="80">
        <f t="shared" si="9"/>
        <v>8.7196228147915491</v>
      </c>
      <c r="J137" s="80"/>
      <c r="K137" s="52">
        <v>4.9000000000000004</v>
      </c>
      <c r="L137" s="52">
        <f t="shared" si="10"/>
        <v>4.9000000000000007E-3</v>
      </c>
      <c r="M137" s="64">
        <v>5.9</v>
      </c>
      <c r="N137" s="63">
        <f t="shared" si="11"/>
        <v>5.9000000000000007E-3</v>
      </c>
      <c r="O137" s="30">
        <v>1.48</v>
      </c>
    </row>
    <row r="138" spans="1:15" x14ac:dyDescent="0.25">
      <c r="A138" s="84" t="s">
        <v>173</v>
      </c>
      <c r="B138" s="78" t="s">
        <v>241</v>
      </c>
      <c r="C138" s="81">
        <v>2013</v>
      </c>
      <c r="D138" s="82">
        <v>38.307340000000003</v>
      </c>
      <c r="E138" s="83">
        <v>132.30600000000001</v>
      </c>
      <c r="F138" s="80">
        <f t="shared" si="12"/>
        <v>25.775911968034528</v>
      </c>
      <c r="G138" s="82">
        <v>43.755569999999999</v>
      </c>
      <c r="H138" s="83">
        <v>145.8355</v>
      </c>
      <c r="I138" s="80">
        <f t="shared" si="9"/>
        <v>29.725992813836811</v>
      </c>
      <c r="J138" s="80">
        <v>166.7176</v>
      </c>
      <c r="K138" s="52">
        <v>12.3</v>
      </c>
      <c r="L138" s="52">
        <f t="shared" si="10"/>
        <v>1.23E-2</v>
      </c>
      <c r="M138" s="63">
        <v>14.2</v>
      </c>
      <c r="N138" s="63">
        <f t="shared" si="11"/>
        <v>1.4199999999999999E-2</v>
      </c>
      <c r="O138" s="32">
        <v>2.11</v>
      </c>
    </row>
    <row r="139" spans="1:15" x14ac:dyDescent="0.25">
      <c r="A139" s="84" t="s">
        <v>174</v>
      </c>
      <c r="B139" s="78" t="s">
        <v>313</v>
      </c>
      <c r="C139" s="81">
        <v>2012</v>
      </c>
      <c r="D139" s="82"/>
      <c r="F139" s="80">
        <f t="shared" si="12"/>
        <v>14.10253337051326</v>
      </c>
      <c r="G139" s="82"/>
      <c r="I139" s="80">
        <f t="shared" si="9"/>
        <v>16.172367687805611</v>
      </c>
      <c r="J139" s="80">
        <v>34.75177</v>
      </c>
      <c r="K139" s="53">
        <v>9.24</v>
      </c>
      <c r="L139" s="52">
        <f t="shared" si="10"/>
        <v>9.2399999999999999E-3</v>
      </c>
      <c r="M139" s="64">
        <v>10.6</v>
      </c>
      <c r="N139" s="63">
        <f t="shared" si="11"/>
        <v>1.06E-2</v>
      </c>
      <c r="O139" s="32">
        <v>1.53</v>
      </c>
    </row>
    <row r="140" spans="1:15" x14ac:dyDescent="0.25">
      <c r="A140" s="84" t="s">
        <v>176</v>
      </c>
      <c r="B140" s="78" t="s">
        <v>313</v>
      </c>
      <c r="C140" s="81">
        <v>2014</v>
      </c>
      <c r="D140" s="82"/>
      <c r="F140" s="80">
        <f t="shared" si="12"/>
        <v>8.2819551853989815</v>
      </c>
      <c r="G140" s="82"/>
      <c r="I140" s="80">
        <f t="shared" si="9"/>
        <v>9.6213551302872791</v>
      </c>
      <c r="J140" s="80">
        <v>44.087420000000002</v>
      </c>
      <c r="K140" s="53">
        <v>5.68</v>
      </c>
      <c r="L140" s="52">
        <f t="shared" si="10"/>
        <v>5.6800000000000002E-3</v>
      </c>
      <c r="M140" s="64">
        <v>6.6</v>
      </c>
      <c r="N140" s="63">
        <f t="shared" si="11"/>
        <v>6.6E-3</v>
      </c>
      <c r="O140" s="32">
        <v>1.46</v>
      </c>
    </row>
    <row r="141" spans="1:15" x14ac:dyDescent="0.25">
      <c r="A141" s="81" t="s">
        <v>177</v>
      </c>
      <c r="B141" s="78" t="s">
        <v>313</v>
      </c>
      <c r="C141" s="81">
        <v>2013</v>
      </c>
      <c r="F141" s="80">
        <f t="shared" si="12"/>
        <v>7.3076752081259189</v>
      </c>
      <c r="I141" s="80">
        <f t="shared" si="9"/>
        <v>7.6827018823718563</v>
      </c>
      <c r="J141" s="83">
        <v>43.784289999999999</v>
      </c>
      <c r="K141" s="57">
        <v>4.28</v>
      </c>
      <c r="L141" s="52">
        <f t="shared" si="10"/>
        <v>4.28E-3</v>
      </c>
      <c r="M141" s="64">
        <v>4.5</v>
      </c>
      <c r="N141" s="63">
        <f t="shared" si="11"/>
        <v>4.5000000000000005E-3</v>
      </c>
      <c r="O141" s="32">
        <v>1.71</v>
      </c>
    </row>
    <row r="142" spans="1:15" x14ac:dyDescent="0.25">
      <c r="A142" s="78" t="s">
        <v>183</v>
      </c>
      <c r="B142" s="78" t="s">
        <v>332</v>
      </c>
      <c r="C142" s="81">
        <v>2016</v>
      </c>
      <c r="E142" s="82"/>
      <c r="F142" s="80">
        <f t="shared" si="12"/>
        <v>6.9350109540737837</v>
      </c>
      <c r="H142" s="82"/>
      <c r="I142" s="80">
        <f t="shared" si="9"/>
        <v>8.0122632914171312</v>
      </c>
      <c r="K142" s="52">
        <v>4.5</v>
      </c>
      <c r="L142" s="52">
        <f t="shared" si="10"/>
        <v>4.5000000000000005E-3</v>
      </c>
      <c r="M142" s="63">
        <v>5.2</v>
      </c>
      <c r="N142" s="63">
        <f t="shared" si="11"/>
        <v>5.2000000000000006E-3</v>
      </c>
      <c r="O142" s="30">
        <v>1.5429999999999999</v>
      </c>
    </row>
    <row r="143" spans="1:15" x14ac:dyDescent="0.25">
      <c r="A143" s="81" t="s">
        <v>185</v>
      </c>
      <c r="B143" s="78" t="s">
        <v>324</v>
      </c>
      <c r="C143" s="81" t="s">
        <v>325</v>
      </c>
      <c r="D143" s="83">
        <v>7.2068000000000003</v>
      </c>
      <c r="F143" s="80">
        <f t="shared" si="12"/>
        <v>11.131199124194469</v>
      </c>
      <c r="G143" s="83">
        <v>9.2825000000000006</v>
      </c>
      <c r="I143" s="80">
        <f t="shared" si="9"/>
        <v>12.980796972250964</v>
      </c>
      <c r="J143" s="83">
        <v>4.4779</v>
      </c>
      <c r="K143" s="52">
        <v>6</v>
      </c>
      <c r="L143" s="52">
        <f t="shared" si="10"/>
        <v>6.0000000000000001E-3</v>
      </c>
      <c r="M143" s="63">
        <v>7</v>
      </c>
      <c r="N143" s="63">
        <f t="shared" si="11"/>
        <v>7.0000000000000001E-3</v>
      </c>
      <c r="O143" s="90">
        <v>1.86</v>
      </c>
    </row>
    <row r="144" spans="1:15" x14ac:dyDescent="0.25">
      <c r="A144" s="78" t="s">
        <v>189</v>
      </c>
      <c r="B144" s="78" t="s">
        <v>330</v>
      </c>
      <c r="C144" s="79">
        <v>2016</v>
      </c>
      <c r="D144" s="80"/>
      <c r="E144" s="80"/>
      <c r="F144" s="80">
        <f t="shared" si="12"/>
        <v>22.055090343787388</v>
      </c>
      <c r="G144" s="80"/>
      <c r="H144" s="80"/>
      <c r="I144" s="80">
        <f t="shared" si="9"/>
        <v>24.764320334571988</v>
      </c>
      <c r="J144" s="80"/>
      <c r="K144" s="52">
        <v>9.6999999999999993</v>
      </c>
      <c r="L144" s="52">
        <f t="shared" si="10"/>
        <v>9.7000000000000003E-3</v>
      </c>
      <c r="M144" s="63">
        <v>10.9</v>
      </c>
      <c r="N144" s="63">
        <f t="shared" si="11"/>
        <v>1.09E-2</v>
      </c>
      <c r="O144" s="30">
        <v>2.2879999999999998</v>
      </c>
    </row>
    <row r="145" spans="1:15" x14ac:dyDescent="0.25">
      <c r="A145" s="92" t="s">
        <v>192</v>
      </c>
      <c r="B145" s="92" t="s">
        <v>241</v>
      </c>
      <c r="C145" s="93">
        <v>2008</v>
      </c>
      <c r="D145" s="96">
        <v>139.84010000000001</v>
      </c>
      <c r="E145" s="96">
        <v>327.08150000000001</v>
      </c>
      <c r="F145" s="96">
        <f t="shared" si="12"/>
        <v>116.80978063464099</v>
      </c>
      <c r="G145" s="96">
        <v>175.67060000000001</v>
      </c>
      <c r="H145" s="96">
        <v>397.84800000000001</v>
      </c>
      <c r="I145" s="96">
        <f t="shared" si="9"/>
        <v>147.14163780975809</v>
      </c>
      <c r="J145" s="96">
        <v>422.91609999999997</v>
      </c>
      <c r="K145" s="52">
        <v>36.4</v>
      </c>
      <c r="L145" s="52">
        <f t="shared" si="10"/>
        <v>3.6400000000000002E-2</v>
      </c>
      <c r="M145" s="63">
        <v>46.4</v>
      </c>
      <c r="N145" s="63">
        <f t="shared" si="11"/>
        <v>4.6399999999999997E-2</v>
      </c>
      <c r="O145" s="30">
        <v>3.35</v>
      </c>
    </row>
    <row r="146" spans="1:15" x14ac:dyDescent="0.25">
      <c r="A146" s="91" t="s">
        <v>193</v>
      </c>
      <c r="B146" s="92" t="s">
        <v>241</v>
      </c>
      <c r="C146" s="93">
        <v>1996</v>
      </c>
      <c r="D146" s="94">
        <v>97.220079999999996</v>
      </c>
      <c r="E146" s="95">
        <v>213.9264</v>
      </c>
      <c r="F146" s="96">
        <f t="shared" si="12"/>
        <v>95.389314434364152</v>
      </c>
      <c r="G146" s="94">
        <v>108.86</v>
      </c>
      <c r="H146" s="95">
        <v>241.41759999999999</v>
      </c>
      <c r="I146" s="96">
        <f t="shared" si="9"/>
        <v>110.37175324613946</v>
      </c>
      <c r="J146" s="96">
        <v>267.9427</v>
      </c>
      <c r="K146" s="52">
        <v>38.700000000000003</v>
      </c>
      <c r="L146" s="52">
        <f t="shared" si="10"/>
        <v>3.8700000000000005E-2</v>
      </c>
      <c r="M146" s="63">
        <v>45</v>
      </c>
      <c r="N146" s="63">
        <f t="shared" si="11"/>
        <v>4.4999999999999998E-2</v>
      </c>
      <c r="O146" s="30">
        <v>2.54</v>
      </c>
    </row>
    <row r="147" spans="1:15" x14ac:dyDescent="0.25">
      <c r="A147" s="78" t="s">
        <v>196</v>
      </c>
      <c r="B147" s="78" t="s">
        <v>313</v>
      </c>
      <c r="C147" s="81" t="s">
        <v>246</v>
      </c>
      <c r="D147" s="82"/>
      <c r="F147" s="80">
        <f t="shared" si="12"/>
        <v>34.730187772299082</v>
      </c>
      <c r="G147" s="82"/>
      <c r="H147" s="83">
        <v>38.405429879172836</v>
      </c>
      <c r="I147" s="80"/>
      <c r="J147" s="82">
        <v>136.7414</v>
      </c>
      <c r="K147" s="53">
        <v>13.82</v>
      </c>
      <c r="L147" s="52">
        <f t="shared" si="10"/>
        <v>1.3820000000000001E-2</v>
      </c>
      <c r="M147" s="68">
        <v>15.3</v>
      </c>
      <c r="N147" s="63">
        <f t="shared" si="11"/>
        <v>1.5300000000000001E-2</v>
      </c>
      <c r="O147" s="33">
        <v>2.54</v>
      </c>
    </row>
    <row r="148" spans="1:15" x14ac:dyDescent="0.25">
      <c r="A148" s="78" t="s">
        <v>197</v>
      </c>
      <c r="B148" s="78" t="s">
        <v>330</v>
      </c>
      <c r="C148" s="79">
        <v>2016</v>
      </c>
      <c r="D148" s="80"/>
      <c r="E148" s="80"/>
      <c r="F148" s="80">
        <f t="shared" si="12"/>
        <v>11.108682502037336</v>
      </c>
      <c r="G148" s="80"/>
      <c r="H148" s="80">
        <v>13.15386577804345</v>
      </c>
      <c r="I148" s="80"/>
      <c r="J148" s="80"/>
      <c r="K148" s="52">
        <v>6.5</v>
      </c>
      <c r="L148" s="52">
        <f t="shared" si="10"/>
        <v>6.5000000000000006E-3</v>
      </c>
      <c r="M148" s="63">
        <v>7.7</v>
      </c>
      <c r="N148" s="63">
        <f t="shared" si="11"/>
        <v>7.7000000000000002E-3</v>
      </c>
      <c r="O148" s="30">
        <v>1.7130000000000001</v>
      </c>
    </row>
    <row r="149" spans="1:15" x14ac:dyDescent="0.25">
      <c r="A149" s="78" t="s">
        <v>198</v>
      </c>
      <c r="B149" s="78" t="s">
        <v>241</v>
      </c>
      <c r="C149" s="81" t="s">
        <v>246</v>
      </c>
      <c r="D149" s="82">
        <v>29.65033</v>
      </c>
      <c r="E149" s="83">
        <v>55.679389999999998</v>
      </c>
      <c r="F149" s="80">
        <f t="shared" si="12"/>
        <v>25.096661677840636</v>
      </c>
      <c r="G149" s="82">
        <v>33.938339999999997</v>
      </c>
      <c r="H149" s="83">
        <v>66.852189999999993</v>
      </c>
      <c r="I149" s="80">
        <f t="shared" si="9"/>
        <v>29.158355688606473</v>
      </c>
      <c r="J149" s="82">
        <v>98.548289999999994</v>
      </c>
      <c r="K149" s="52">
        <v>13.5</v>
      </c>
      <c r="L149" s="52">
        <f t="shared" si="10"/>
        <v>1.35E-2</v>
      </c>
      <c r="M149" s="63">
        <v>15.7</v>
      </c>
      <c r="N149" s="63">
        <f t="shared" si="11"/>
        <v>1.5699999999999999E-2</v>
      </c>
      <c r="O149" s="30">
        <v>1.87</v>
      </c>
    </row>
    <row r="150" spans="1:15" x14ac:dyDescent="0.25">
      <c r="A150" s="84" t="s">
        <v>199</v>
      </c>
      <c r="B150" s="78" t="s">
        <v>330</v>
      </c>
      <c r="C150" s="81">
        <v>2016</v>
      </c>
      <c r="D150" s="82"/>
      <c r="F150" s="80">
        <f t="shared" si="12"/>
        <v>13.733432745338225</v>
      </c>
      <c r="G150" s="82"/>
      <c r="I150" s="80">
        <f t="shared" si="9"/>
        <v>15.866161622537177</v>
      </c>
      <c r="J150" s="80"/>
      <c r="K150" s="52">
        <v>7.7</v>
      </c>
      <c r="L150" s="52">
        <f t="shared" si="10"/>
        <v>7.7000000000000002E-3</v>
      </c>
      <c r="M150" s="63">
        <v>8.9</v>
      </c>
      <c r="N150" s="63">
        <f t="shared" si="11"/>
        <v>8.8999999999999999E-3</v>
      </c>
      <c r="O150" s="30">
        <v>1.7889999999999999</v>
      </c>
    </row>
    <row r="151" spans="1:15" x14ac:dyDescent="0.25">
      <c r="A151" s="78" t="s">
        <v>200</v>
      </c>
      <c r="B151" s="78" t="s">
        <v>313</v>
      </c>
      <c r="C151" s="81">
        <v>2014</v>
      </c>
      <c r="D151" s="80"/>
      <c r="E151" s="80"/>
      <c r="F151" s="80">
        <f t="shared" si="12"/>
        <v>7.1712872845047793</v>
      </c>
      <c r="G151" s="80"/>
      <c r="H151" s="80"/>
      <c r="I151" s="80">
        <f t="shared" si="9"/>
        <v>9.3866269570042071</v>
      </c>
      <c r="J151" s="80">
        <v>23.33164</v>
      </c>
      <c r="K151" s="53">
        <v>4.2</v>
      </c>
      <c r="L151" s="52">
        <f t="shared" si="10"/>
        <v>4.2000000000000006E-3</v>
      </c>
      <c r="M151" s="64">
        <v>5.5</v>
      </c>
      <c r="N151" s="63">
        <f t="shared" si="11"/>
        <v>5.4999999999999997E-3</v>
      </c>
      <c r="O151" s="33">
        <v>1.71</v>
      </c>
    </row>
    <row r="152" spans="1:15" x14ac:dyDescent="0.25">
      <c r="A152" s="78" t="s">
        <v>202</v>
      </c>
      <c r="B152" s="78" t="s">
        <v>241</v>
      </c>
      <c r="C152" s="81">
        <v>2013</v>
      </c>
      <c r="D152" s="82">
        <v>73.286590000000004</v>
      </c>
      <c r="E152" s="83">
        <v>145.8886</v>
      </c>
      <c r="F152" s="80">
        <f t="shared" si="12"/>
        <v>66.635689551897357</v>
      </c>
      <c r="G152" s="82">
        <v>84.662329999999997</v>
      </c>
      <c r="H152" s="83">
        <v>185.14769999999999</v>
      </c>
      <c r="I152" s="80">
        <f t="shared" si="9"/>
        <v>80.061952078340767</v>
      </c>
      <c r="J152" s="82">
        <v>218.23060000000001</v>
      </c>
      <c r="K152" s="52">
        <v>27.1</v>
      </c>
      <c r="L152" s="52">
        <f t="shared" si="10"/>
        <v>2.7100000000000003E-2</v>
      </c>
      <c r="M152" s="63">
        <v>32.700000000000003</v>
      </c>
      <c r="N152" s="63">
        <f t="shared" si="11"/>
        <v>3.2700000000000007E-2</v>
      </c>
      <c r="O152" s="30">
        <v>2.5099999999999998</v>
      </c>
    </row>
    <row r="153" spans="1:15" x14ac:dyDescent="0.25">
      <c r="A153" s="78" t="s">
        <v>203</v>
      </c>
      <c r="B153" s="78" t="s">
        <v>330</v>
      </c>
      <c r="C153" s="81">
        <v>2016</v>
      </c>
      <c r="D153" s="82"/>
      <c r="F153" s="80">
        <f t="shared" si="12"/>
        <v>31.13868833619582</v>
      </c>
      <c r="G153" s="82"/>
      <c r="I153" s="80">
        <f t="shared" si="9"/>
        <v>36.231122281415786</v>
      </c>
      <c r="J153" s="82"/>
      <c r="K153" s="52">
        <v>12.7</v>
      </c>
      <c r="L153" s="52">
        <f t="shared" si="10"/>
        <v>1.2699999999999999E-2</v>
      </c>
      <c r="M153" s="64">
        <v>14.8</v>
      </c>
      <c r="N153" s="63">
        <f t="shared" si="11"/>
        <v>1.4800000000000001E-2</v>
      </c>
      <c r="O153" s="30">
        <v>2.4750000000000001</v>
      </c>
    </row>
    <row r="154" spans="1:15" x14ac:dyDescent="0.25">
      <c r="A154" s="78" t="s">
        <v>206</v>
      </c>
      <c r="B154" s="78" t="s">
        <v>330</v>
      </c>
      <c r="C154" s="79">
        <v>2016</v>
      </c>
      <c r="D154" s="80"/>
      <c r="E154" s="80"/>
      <c r="F154" s="80">
        <f t="shared" si="12"/>
        <v>87.834849472582135</v>
      </c>
      <c r="G154" s="80"/>
      <c r="H154" s="80"/>
      <c r="I154" s="80">
        <f t="shared" si="9"/>
        <v>105.29066126216358</v>
      </c>
      <c r="J154" s="80"/>
      <c r="K154" s="52">
        <v>26.6</v>
      </c>
      <c r="L154" s="52">
        <f t="shared" si="10"/>
        <v>2.6600000000000002E-2</v>
      </c>
      <c r="M154" s="63">
        <v>32.1</v>
      </c>
      <c r="N154" s="63">
        <f t="shared" si="11"/>
        <v>3.2100000000000004E-2</v>
      </c>
      <c r="O154" s="30">
        <v>3.41</v>
      </c>
    </row>
    <row r="155" spans="1:15" x14ac:dyDescent="0.25">
      <c r="A155" s="84" t="s">
        <v>209</v>
      </c>
      <c r="B155" s="78" t="s">
        <v>241</v>
      </c>
      <c r="C155" s="81" t="s">
        <v>248</v>
      </c>
      <c r="D155" s="82">
        <v>74.238020000000006</v>
      </c>
      <c r="E155" s="83">
        <v>191.34219999999999</v>
      </c>
      <c r="F155" s="80">
        <f t="shared" si="12"/>
        <v>75.543208129814417</v>
      </c>
      <c r="G155" s="82">
        <v>90.658969999999997</v>
      </c>
      <c r="H155" s="83">
        <v>242.6858</v>
      </c>
      <c r="I155" s="80">
        <f t="shared" si="9"/>
        <v>90.115421428538241</v>
      </c>
      <c r="J155" s="80">
        <v>287.94630000000001</v>
      </c>
      <c r="K155" s="52">
        <v>25.1</v>
      </c>
      <c r="L155" s="52">
        <f t="shared" si="10"/>
        <v>2.5100000000000001E-2</v>
      </c>
      <c r="M155" s="63">
        <v>30.1</v>
      </c>
      <c r="N155" s="63">
        <f t="shared" si="11"/>
        <v>3.0100000000000002E-2</v>
      </c>
      <c r="O155" s="30">
        <v>3.09</v>
      </c>
    </row>
    <row r="156" spans="1:15" x14ac:dyDescent="0.25">
      <c r="A156" s="78" t="s">
        <v>210</v>
      </c>
      <c r="B156" s="78" t="s">
        <v>313</v>
      </c>
      <c r="C156" s="81">
        <v>2014</v>
      </c>
      <c r="D156" s="80"/>
      <c r="E156" s="80"/>
      <c r="F156" s="80">
        <f t="shared" si="12"/>
        <v>75.476735054641921</v>
      </c>
      <c r="G156" s="80"/>
      <c r="H156" s="80"/>
      <c r="I156" s="80">
        <f t="shared" si="9"/>
        <v>84.988936643790808</v>
      </c>
      <c r="J156" s="80">
        <v>233.2398</v>
      </c>
      <c r="K156" s="53">
        <v>30.19</v>
      </c>
      <c r="L156" s="52">
        <f t="shared" si="10"/>
        <v>3.0190000000000002E-2</v>
      </c>
      <c r="M156" s="64">
        <v>34.1</v>
      </c>
      <c r="N156" s="63">
        <f t="shared" si="11"/>
        <v>3.4100000000000005E-2</v>
      </c>
      <c r="O156" s="32">
        <v>2.56</v>
      </c>
    </row>
    <row r="157" spans="1:15" x14ac:dyDescent="0.25">
      <c r="A157" s="78" t="s">
        <v>211</v>
      </c>
      <c r="B157" s="78" t="s">
        <v>241</v>
      </c>
      <c r="C157" s="79">
        <v>2012</v>
      </c>
      <c r="D157" s="80">
        <v>56.839950000000002</v>
      </c>
      <c r="E157" s="80">
        <v>143.66419999999999</v>
      </c>
      <c r="F157" s="80">
        <f t="shared" si="12"/>
        <v>49.250984647597583</v>
      </c>
      <c r="G157" s="80">
        <v>69.409599999999998</v>
      </c>
      <c r="H157" s="80">
        <v>175.48269999999999</v>
      </c>
      <c r="I157" s="80">
        <f t="shared" si="9"/>
        <v>57.567181266454213</v>
      </c>
      <c r="J157" s="80">
        <v>227.423</v>
      </c>
      <c r="K157" s="52">
        <v>18.600000000000001</v>
      </c>
      <c r="L157" s="52">
        <f t="shared" si="10"/>
        <v>1.8600000000000002E-2</v>
      </c>
      <c r="M157" s="63">
        <v>21.8</v>
      </c>
      <c r="N157" s="63">
        <f t="shared" si="11"/>
        <v>2.18E-2</v>
      </c>
      <c r="O157" s="30">
        <v>2.69</v>
      </c>
    </row>
    <row r="158" spans="1:15" x14ac:dyDescent="0.25">
      <c r="A158" s="78" t="s">
        <v>212</v>
      </c>
      <c r="B158" s="78" t="s">
        <v>241</v>
      </c>
      <c r="C158" s="81" t="s">
        <v>247</v>
      </c>
      <c r="D158" s="82">
        <v>93.279989999999998</v>
      </c>
      <c r="E158" s="83">
        <v>267.7799</v>
      </c>
      <c r="F158" s="80">
        <f t="shared" si="12"/>
        <v>144.64466609239278</v>
      </c>
      <c r="G158" s="82">
        <v>124.8154</v>
      </c>
      <c r="H158" s="83">
        <v>350.12079999999997</v>
      </c>
      <c r="I158" s="80">
        <f t="shared" si="9"/>
        <v>187.65288838720329</v>
      </c>
      <c r="J158" s="82">
        <v>403.26749999999998</v>
      </c>
      <c r="K158" s="52">
        <v>52.1</v>
      </c>
      <c r="L158" s="52">
        <f t="shared" si="10"/>
        <v>5.21E-2</v>
      </c>
      <c r="M158" s="63">
        <v>68.7</v>
      </c>
      <c r="N158" s="63">
        <f t="shared" si="11"/>
        <v>6.8700000000000011E-2</v>
      </c>
      <c r="O158" s="30">
        <v>2.92</v>
      </c>
    </row>
    <row r="159" spans="1:15" x14ac:dyDescent="0.25">
      <c r="A159" s="84" t="s">
        <v>213</v>
      </c>
      <c r="B159" s="78" t="s">
        <v>330</v>
      </c>
      <c r="C159" s="81">
        <v>2016</v>
      </c>
      <c r="D159" s="82"/>
      <c r="F159" s="80">
        <f t="shared" si="12"/>
        <v>26.342207719603383</v>
      </c>
      <c r="G159" s="82"/>
      <c r="I159" s="80">
        <f t="shared" si="9"/>
        <v>30.698239882804291</v>
      </c>
      <c r="J159" s="80"/>
      <c r="K159" s="52">
        <v>13.2</v>
      </c>
      <c r="L159" s="52">
        <f t="shared" si="10"/>
        <v>1.32E-2</v>
      </c>
      <c r="M159" s="63">
        <v>15.4</v>
      </c>
      <c r="N159" s="63">
        <f t="shared" si="11"/>
        <v>1.54E-2</v>
      </c>
      <c r="O159" s="30">
        <v>2.0089999999999999</v>
      </c>
    </row>
    <row r="160" spans="1:15" x14ac:dyDescent="0.25">
      <c r="A160" s="78" t="s">
        <v>219</v>
      </c>
      <c r="B160" s="78" t="s">
        <v>313</v>
      </c>
      <c r="C160" s="81">
        <v>2015</v>
      </c>
      <c r="D160" s="80"/>
      <c r="E160" s="80"/>
      <c r="F160" s="80">
        <f t="shared" si="12"/>
        <v>27.975785008881871</v>
      </c>
      <c r="G160" s="80"/>
      <c r="H160" s="80"/>
      <c r="I160" s="80">
        <f t="shared" si="9"/>
        <v>32.559698901916121</v>
      </c>
      <c r="J160" s="80">
        <v>104.3805</v>
      </c>
      <c r="K160" s="53">
        <v>12.7</v>
      </c>
      <c r="L160" s="52">
        <f t="shared" si="10"/>
        <v>1.2699999999999999E-2</v>
      </c>
      <c r="M160" s="64">
        <v>14.8</v>
      </c>
      <c r="N160" s="63">
        <f t="shared" si="11"/>
        <v>1.4800000000000001E-2</v>
      </c>
      <c r="O160" s="32">
        <v>2.2200000000000002</v>
      </c>
    </row>
    <row r="161" spans="1:15" x14ac:dyDescent="0.25">
      <c r="A161" s="92" t="s">
        <v>220</v>
      </c>
      <c r="B161" s="92" t="s">
        <v>241</v>
      </c>
      <c r="C161" s="93">
        <v>2001</v>
      </c>
      <c r="D161" s="94">
        <v>116.13460000000001</v>
      </c>
      <c r="E161" s="95">
        <v>312.23180000000002</v>
      </c>
      <c r="F161" s="96">
        <f t="shared" si="12"/>
        <v>81.711498447298197</v>
      </c>
      <c r="G161" s="94">
        <v>136.74260000000001</v>
      </c>
      <c r="H161" s="95">
        <v>359.23590000000002</v>
      </c>
      <c r="I161" s="96">
        <f t="shared" si="9"/>
        <v>98.782015981242921</v>
      </c>
      <c r="J161" s="94">
        <v>396.5677</v>
      </c>
      <c r="K161" s="52">
        <v>28.2</v>
      </c>
      <c r="L161" s="52">
        <f t="shared" si="10"/>
        <v>2.8199999999999999E-2</v>
      </c>
      <c r="M161" s="63">
        <v>34.299999999999997</v>
      </c>
      <c r="N161" s="63">
        <f t="shared" si="11"/>
        <v>3.4299999999999997E-2</v>
      </c>
      <c r="O161" s="30">
        <v>2.98</v>
      </c>
    </row>
    <row r="162" spans="1:15" x14ac:dyDescent="0.25">
      <c r="A162" s="78" t="s">
        <v>221</v>
      </c>
      <c r="B162" s="29" t="s">
        <v>330</v>
      </c>
      <c r="C162" s="76">
        <v>2016</v>
      </c>
      <c r="D162" s="80"/>
      <c r="E162" s="80"/>
      <c r="F162" s="80">
        <f t="shared" si="12"/>
        <v>34.82388904024436</v>
      </c>
      <c r="G162" s="80"/>
      <c r="H162" s="80"/>
      <c r="I162" s="80">
        <f t="shared" si="9"/>
        <v>47.300991309334293</v>
      </c>
      <c r="J162" s="80"/>
      <c r="K162" s="52">
        <v>14</v>
      </c>
      <c r="L162" s="52">
        <f t="shared" si="10"/>
        <v>1.4E-2</v>
      </c>
      <c r="M162" s="64">
        <v>19.09</v>
      </c>
      <c r="N162" s="63">
        <f t="shared" si="11"/>
        <v>1.9089999999999999E-2</v>
      </c>
      <c r="O162" s="30">
        <v>2.5139999999999998</v>
      </c>
    </row>
    <row r="163" spans="1:15" x14ac:dyDescent="0.25">
      <c r="A163" s="78" t="s">
        <v>222</v>
      </c>
      <c r="B163" s="78" t="s">
        <v>241</v>
      </c>
      <c r="C163" s="81">
        <v>2012</v>
      </c>
      <c r="D163" s="82">
        <v>50.311549999999997</v>
      </c>
      <c r="E163" s="83">
        <v>139.08009999999999</v>
      </c>
      <c r="F163" s="80">
        <f t="shared" si="12"/>
        <v>35.367496705180692</v>
      </c>
      <c r="G163" s="82">
        <v>63.935980000000001</v>
      </c>
      <c r="H163" s="83">
        <v>183.1635</v>
      </c>
      <c r="I163" s="80">
        <f t="shared" si="9"/>
        <v>45.367151222362679</v>
      </c>
      <c r="J163" s="82">
        <v>208.45410000000001</v>
      </c>
      <c r="K163" s="52">
        <v>14.3</v>
      </c>
      <c r="L163" s="52">
        <f t="shared" si="10"/>
        <v>1.43E-2</v>
      </c>
      <c r="M163" s="63">
        <v>18.399999999999999</v>
      </c>
      <c r="N163" s="63">
        <f t="shared" si="11"/>
        <v>1.84E-2</v>
      </c>
      <c r="O163" s="30">
        <v>2.5</v>
      </c>
    </row>
    <row r="164" spans="1:15" x14ac:dyDescent="0.25">
      <c r="A164" s="84" t="s">
        <v>223</v>
      </c>
      <c r="B164" s="78" t="s">
        <v>330</v>
      </c>
      <c r="C164" s="81">
        <v>2016</v>
      </c>
      <c r="D164" s="82"/>
      <c r="F164" s="80">
        <f t="shared" si="12"/>
        <v>7.117424240140946</v>
      </c>
      <c r="G164" s="82"/>
      <c r="I164" s="80">
        <f t="shared" si="9"/>
        <v>7.6635516879470789</v>
      </c>
      <c r="J164" s="80"/>
      <c r="K164" s="57">
        <v>5.73</v>
      </c>
      <c r="L164" s="52">
        <f t="shared" si="10"/>
        <v>5.7300000000000007E-3</v>
      </c>
      <c r="M164" s="68">
        <v>6.17</v>
      </c>
      <c r="N164" s="63">
        <f t="shared" si="11"/>
        <v>6.1700000000000001E-3</v>
      </c>
      <c r="O164" s="30">
        <v>1.2430000000000001</v>
      </c>
    </row>
    <row r="165" spans="1:15" x14ac:dyDescent="0.25">
      <c r="A165" s="84" t="s">
        <v>224</v>
      </c>
      <c r="B165" s="78" t="s">
        <v>313</v>
      </c>
      <c r="C165" s="81">
        <v>2016</v>
      </c>
      <c r="D165" s="82"/>
      <c r="F165" s="80">
        <f t="shared" si="12"/>
        <v>47.495725657804797</v>
      </c>
      <c r="G165" s="82"/>
      <c r="I165" s="80">
        <f t="shared" si="9"/>
        <v>52.714736586342404</v>
      </c>
      <c r="J165" s="80">
        <v>172.01310000000001</v>
      </c>
      <c r="K165" s="53">
        <v>19.43</v>
      </c>
      <c r="L165" s="52">
        <f t="shared" si="10"/>
        <v>1.9429999999999999E-2</v>
      </c>
      <c r="M165" s="64">
        <v>21.6</v>
      </c>
      <c r="N165" s="63">
        <f t="shared" si="11"/>
        <v>2.1600000000000001E-2</v>
      </c>
      <c r="O165" s="32">
        <v>2.48</v>
      </c>
    </row>
    <row r="166" spans="1:15" x14ac:dyDescent="0.25">
      <c r="A166" s="84" t="s">
        <v>225</v>
      </c>
      <c r="B166" s="78" t="s">
        <v>313</v>
      </c>
      <c r="C166" s="81">
        <v>2018</v>
      </c>
      <c r="D166" s="82"/>
      <c r="F166" s="80">
        <f t="shared" si="12"/>
        <v>31.865665242036599</v>
      </c>
      <c r="G166" s="82"/>
      <c r="I166" s="80">
        <f t="shared" si="9"/>
        <v>35.604392030759712</v>
      </c>
      <c r="J166" s="83">
        <v>90.68356</v>
      </c>
      <c r="K166" s="53">
        <v>16.899999999999999</v>
      </c>
      <c r="L166" s="52">
        <f t="shared" si="10"/>
        <v>1.6899999999999998E-2</v>
      </c>
      <c r="M166" s="64">
        <v>18.899999999999999</v>
      </c>
      <c r="N166" s="63">
        <f t="shared" si="11"/>
        <v>1.89E-2</v>
      </c>
      <c r="O166" s="32">
        <v>1.9</v>
      </c>
    </row>
    <row r="167" spans="1:15" ht="16.5" thickBot="1" x14ac:dyDescent="0.3">
      <c r="A167" s="84" t="s">
        <v>226</v>
      </c>
      <c r="B167" s="78" t="s">
        <v>313</v>
      </c>
      <c r="C167" s="81">
        <v>2014</v>
      </c>
      <c r="D167" s="82"/>
      <c r="F167" s="80">
        <f t="shared" si="12"/>
        <v>29.374621904821318</v>
      </c>
      <c r="G167" s="82"/>
      <c r="I167" s="80">
        <f t="shared" si="9"/>
        <v>40.786115405086917</v>
      </c>
      <c r="J167" s="80">
        <v>179.1258</v>
      </c>
      <c r="K167" s="61">
        <v>13.9</v>
      </c>
      <c r="L167" s="52">
        <f t="shared" si="10"/>
        <v>1.3900000000000001E-2</v>
      </c>
      <c r="M167" s="68">
        <v>19.36</v>
      </c>
      <c r="N167" s="63">
        <f t="shared" si="11"/>
        <v>1.9359999999999999E-2</v>
      </c>
      <c r="O167" s="31">
        <v>2.13</v>
      </c>
    </row>
    <row r="168" spans="1:15" x14ac:dyDescent="0.25">
      <c r="A168" s="78" t="s">
        <v>228</v>
      </c>
      <c r="B168" s="78" t="s">
        <v>313</v>
      </c>
      <c r="C168" s="81">
        <v>2011</v>
      </c>
      <c r="D168" s="82"/>
      <c r="F168" s="80">
        <f t="shared" si="12"/>
        <v>36.065813145322537</v>
      </c>
      <c r="G168" s="82"/>
      <c r="I168" s="80">
        <f t="shared" si="9"/>
        <v>40.488425877815317</v>
      </c>
      <c r="J168" s="82">
        <v>102.95180000000001</v>
      </c>
      <c r="K168" s="53">
        <v>20.2</v>
      </c>
      <c r="L168" s="52">
        <f t="shared" si="10"/>
        <v>2.0199999999999999E-2</v>
      </c>
      <c r="M168" s="64">
        <v>22.7</v>
      </c>
      <c r="N168" s="63">
        <f t="shared" si="11"/>
        <v>2.2700000000000001E-2</v>
      </c>
      <c r="O168" s="32">
        <v>1.8</v>
      </c>
    </row>
    <row r="169" spans="1:15" x14ac:dyDescent="0.25">
      <c r="A169" s="78" t="s">
        <v>229</v>
      </c>
      <c r="B169" s="78" t="s">
        <v>330</v>
      </c>
      <c r="C169" s="81">
        <v>2016</v>
      </c>
      <c r="D169" s="82"/>
      <c r="F169" s="83">
        <f t="shared" si="12"/>
        <v>18.097371900000049</v>
      </c>
      <c r="G169" s="82"/>
      <c r="I169" s="83">
        <f t="shared" si="9"/>
        <v>21.46357589999992</v>
      </c>
      <c r="J169" s="82"/>
      <c r="K169" s="55">
        <v>9.09</v>
      </c>
      <c r="L169" s="52">
        <f t="shared" si="10"/>
        <v>9.0900000000000009E-3</v>
      </c>
      <c r="M169" s="98">
        <v>10.79</v>
      </c>
      <c r="N169" s="63">
        <f t="shared" si="11"/>
        <v>1.0789999999999999E-2</v>
      </c>
      <c r="O169" s="99">
        <v>2</v>
      </c>
    </row>
    <row r="170" spans="1:15" s="72" customFormat="1" x14ac:dyDescent="0.25">
      <c r="A170" s="87" t="s">
        <v>231</v>
      </c>
      <c r="B170" s="87" t="s">
        <v>330</v>
      </c>
      <c r="C170" s="88">
        <v>2016</v>
      </c>
      <c r="D170" s="89"/>
      <c r="E170" s="89"/>
      <c r="F170" s="89">
        <f t="shared" si="12"/>
        <v>48.886655878970565</v>
      </c>
      <c r="G170" s="89"/>
      <c r="H170" s="89"/>
      <c r="I170" s="89">
        <f t="shared" si="9"/>
        <v>55.853052791458133</v>
      </c>
      <c r="J170" s="89"/>
      <c r="K170" s="100">
        <v>21.4</v>
      </c>
      <c r="L170" s="101">
        <f t="shared" si="10"/>
        <v>2.1399999999999999E-2</v>
      </c>
      <c r="M170" s="102">
        <v>24.5</v>
      </c>
      <c r="N170" s="103">
        <f t="shared" si="11"/>
        <v>2.4500000000000001E-2</v>
      </c>
      <c r="O170" s="104">
        <v>2.3170000000000002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import stata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Greenaway</dc:creator>
  <cp:lastModifiedBy>Brendan Greenaway</cp:lastModifiedBy>
  <dcterms:created xsi:type="dcterms:W3CDTF">2019-12-18T21:24:59Z</dcterms:created>
  <dcterms:modified xsi:type="dcterms:W3CDTF">2020-02-05T21:34:04Z</dcterms:modified>
</cp:coreProperties>
</file>